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65" tabRatio="96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1">'2'!$1:$1</definedName>
    <definedName name="_xlnm.Print_Titles" localSheetId="2">'3'!$1:$3</definedName>
    <definedName name="_xlnm.Print_Titles" localSheetId="3">'4'!$1:$5</definedName>
    <definedName name="_xlnm.Print_Titles" localSheetId="5">'6'!$1:$5</definedName>
    <definedName name="_xlnm.Print_Titles" localSheetId="6">'7'!$1:$1</definedName>
    <definedName name="_xlnm.Print_Titles" localSheetId="7">'8'!$2:$2</definedName>
    <definedName name="_xlnm.Print_Area" localSheetId="2">'3'!$A$1:$M$16</definedName>
  </definedNames>
  <calcPr fullCalcOnLoad="1"/>
</workbook>
</file>

<file path=xl/sharedStrings.xml><?xml version="1.0" encoding="utf-8"?>
<sst xmlns="http://schemas.openxmlformats.org/spreadsheetml/2006/main" count="281" uniqueCount="201">
  <si>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</si>
  <si>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</si>
  <si>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</si>
  <si>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</si>
  <si>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</si>
  <si>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</si>
  <si>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</si>
  <si>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</si>
  <si>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</si>
  <si>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</si>
  <si>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</si>
  <si>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</si>
  <si>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</si>
  <si>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</si>
  <si>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</si>
  <si>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 xml:space="preserve">Finanszírozási bevételek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</si>
  <si>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</si>
  <si>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</si>
  <si>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</si>
  <si>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</si>
  <si>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</si>
  <si>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</si>
  <si>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</si>
  <si>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</si>
  <si>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</si>
  <si>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</si>
  <si>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</si>
  <si>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</si>
  <si>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</si>
  <si>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</si>
  <si>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</si>
  <si>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</si>
  <si>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</si>
  <si>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</si>
  <si>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</si>
  <si>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</si>
  <si>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</si>
  <si>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</si>
  <si>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</si>
  <si>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</si>
  <si>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</si>
  <si>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</si>
  <si>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</si>
  <si>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</si>
  <si>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</si>
  <si>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Egyéb felhalmozási kiadások</t>
  </si>
  <si>
    <t>Része-sedések értéke-sítése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</si>
  <si>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</si>
  <si>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</si>
  <si>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</si>
  <si>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</si>
  <si>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</si>
  <si>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</si>
  <si>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</si>
  <si>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</si>
  <si>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</si>
  <si>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</si>
  <si>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</si>
  <si>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Működési bevételek</t>
  </si>
  <si>
    <t xml:space="preserve">2. Munkaadókat terhelő járulékok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</si>
  <si>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</si>
  <si>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</si>
  <si>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</si>
  <si>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</si>
  <si>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</si>
  <si>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</si>
  <si>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</si>
  <si>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</si>
  <si>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</si>
  <si>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</si>
  <si>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</si>
  <si>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</si>
  <si>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</si>
  <si>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</si>
  <si>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</si>
  <si>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</si>
  <si>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2. Felújítások</t>
  </si>
  <si>
    <t>4. Felhalmozási tartalék</t>
  </si>
  <si>
    <t>6. Felhalmozási célú hitel törlesztése</t>
  </si>
  <si>
    <t>Felhalmozási célú bevételek összesen:</t>
  </si>
  <si>
    <t>eből: köt.feladat</t>
  </si>
  <si>
    <t>ebből: köt.feladat</t>
  </si>
  <si>
    <t>Kötelező feladat</t>
  </si>
  <si>
    <t>Önként vállalt feladat</t>
  </si>
  <si>
    <t xml:space="preserve">Működési bevételek </t>
  </si>
  <si>
    <t>1. Működési bevételek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</si>
  <si>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</si>
  <si>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</si>
  <si>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</si>
  <si>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</si>
  <si>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</si>
  <si>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</si>
  <si>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</si>
  <si>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</si>
  <si>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</si>
  <si>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</si>
  <si>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</si>
  <si>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</si>
  <si>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</si>
  <si>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Működési célú átvett pénzeszközök</t>
  </si>
  <si>
    <t>Munkaadókat terhelő járulékok és szociális hozzájárulási adó</t>
  </si>
  <si>
    <t>Egyéb felhalmozási célú kiadások</t>
  </si>
  <si>
    <t>Települési önkormányzatok kulturális feladatainak tám.</t>
  </si>
  <si>
    <t>Ingatlan értékesítés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</si>
  <si>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</si>
  <si>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</si>
  <si>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</si>
  <si>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</si>
  <si>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</si>
  <si>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</si>
  <si>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</si>
  <si>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</si>
  <si>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</si>
  <si>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</si>
  <si>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</si>
  <si>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</si>
  <si>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</si>
  <si>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</si>
  <si>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</si>
  <si>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 xml:space="preserve">Egyéb működési célú támogatások ÁHT-n belülről </t>
  </si>
  <si>
    <t>Önkormányzatok működési támogatásai</t>
  </si>
  <si>
    <t xml:space="preserve">Működési 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</si>
  <si>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</si>
  <si>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</si>
  <si>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</si>
  <si>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</si>
  <si>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</si>
  <si>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</si>
  <si>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</si>
  <si>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</si>
  <si>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</si>
  <si>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</si>
  <si>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</si>
  <si>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</si>
  <si>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>Működési hiány-/többlet+ (A-B) :</t>
  </si>
  <si>
    <t xml:space="preserve">Egyéb működési célú támogatások ÁHT-n belülre 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</si>
  <si>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</si>
  <si>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</si>
  <si>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</si>
  <si>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</si>
  <si>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</si>
  <si>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</si>
  <si>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</si>
  <si>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</si>
  <si>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</si>
  <si>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</si>
  <si>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</si>
  <si>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</si>
  <si>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</si>
  <si>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</si>
  <si>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</si>
  <si>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Felhalmozási </t>
  </si>
  <si>
    <t>IV. Költségvetési maradvány</t>
  </si>
  <si>
    <t>Hitelek</t>
  </si>
  <si>
    <t>Irányító szervi támogatások folyósítása</t>
  </si>
  <si>
    <t xml:space="preserve">ÁHT- belüli megelőlegezés visszafiz. </t>
  </si>
  <si>
    <t>ÁHT-n belüli megelőlegezés visszafiz.</t>
  </si>
  <si>
    <t>9. Államháztartáson belüli megelőlegezés visszafizetése</t>
  </si>
  <si>
    <t>3. Egyéb felhalmozási célú támogatások ÁHT-n kivülre</t>
  </si>
  <si>
    <t>Települési önkormányzatok szociális, gyermekjóléti és gyermekétkeztetési feladatainak támogatása</t>
  </si>
  <si>
    <t>Támoga-tás ÁHT-n belülre</t>
  </si>
  <si>
    <t>Beruhá-zások</t>
  </si>
  <si>
    <t>III. Irányító-szervi támogatás</t>
  </si>
  <si>
    <t>Helyi önkormányzatok működésének általános tám.</t>
  </si>
  <si>
    <t>Önkor-mány-zatok felh.tám.</t>
  </si>
  <si>
    <t>Hitelek felvétele</t>
  </si>
  <si>
    <t>ÁHT-n belüli meg-előle-gezés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</si>
  <si>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</si>
  <si>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</si>
  <si>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</si>
  <si>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</si>
  <si>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</si>
  <si>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</si>
  <si>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</si>
  <si>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>2.Önkormányzatok működési és felhalmozási támogatásai</t>
  </si>
  <si>
    <t>Eredeti előirányzat</t>
  </si>
  <si>
    <t>Keszthely és Környéke Kistérségi Többcélú Társulás Szociális Szolgáltató Központ</t>
  </si>
  <si>
    <t>Informatikai eszközök</t>
  </si>
  <si>
    <t xml:space="preserve">Kisértékű tárgyi eszközök </t>
  </si>
  <si>
    <t>Keszthely és Környéke Kistérségi Többcélú Társulás összesen:</t>
  </si>
  <si>
    <t>ebből: Társulás</t>
  </si>
  <si>
    <t>SzSzK</t>
  </si>
  <si>
    <t>Engedélyezett létszám</t>
  </si>
  <si>
    <t xml:space="preserve">     </t>
  </si>
  <si>
    <t>Módosítás</t>
  </si>
  <si>
    <t>Módosított előirányzat</t>
  </si>
  <si>
    <t>Házi sny. módosított előirányzat</t>
  </si>
  <si>
    <t>Jelzőrendsz. házi sny.módosított előirányzat</t>
  </si>
  <si>
    <t>Család- és gy.jóléti sz. módosított előirányzat</t>
  </si>
  <si>
    <t>Társulás módosított előirányzat</t>
  </si>
  <si>
    <t>Összesen módosított előirányzat</t>
  </si>
  <si>
    <t>Szoftver</t>
  </si>
  <si>
    <r>
      <t xml:space="preserve">Keszthely és Környéke Kistérségi Többcélú Társulás módosított </t>
    </r>
    <r>
      <rPr>
        <sz val="9"/>
        <rFont val="Book Antiqua"/>
        <family val="1"/>
      </rPr>
      <t>előirányzata</t>
    </r>
  </si>
  <si>
    <r>
      <rPr>
        <b/>
        <sz val="9"/>
        <rFont val="Book Antiqua"/>
        <family val="1"/>
      </rPr>
      <t>SzSzK</t>
    </r>
    <r>
      <rPr>
        <sz val="9"/>
        <rFont val="Book Antiqua"/>
        <family val="1"/>
      </rPr>
      <t xml:space="preserve"> módosított előirányzata</t>
    </r>
  </si>
  <si>
    <t>Házi segítségnyújtás módosított előirányzat</t>
  </si>
  <si>
    <t>Jelzőrendszeres házi segítségnyújtás módosított előirányzat</t>
  </si>
  <si>
    <t>Család- és gyermekjóléti szolgálat módosított előirányzat</t>
  </si>
  <si>
    <t>Keszthely és Környéke Kistérségi Többcélú Társulás módosított előirányzata</t>
  </si>
  <si>
    <t>SzSzK módosított előirányzata</t>
  </si>
  <si>
    <t>2022. évi módosított előirányzat</t>
  </si>
  <si>
    <t>-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</si>
</sst>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8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" borderId="1" applyNumberFormat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8" fontId="2" fillId="0" borderId="10" xfId="41" applyNumberFormat="1" applyFont="1" applyFill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horizontal="right"/>
    </xf>
    <xf numFmtId="168" fontId="2" fillId="0" borderId="11" xfId="41" applyNumberFormat="1" applyFont="1" applyFill="1" applyBorder="1" applyAlignment="1">
      <alignment horizontal="right"/>
    </xf>
    <xf numFmtId="167" fontId="8" fillId="0" borderId="14" xfId="4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168" fontId="11" fillId="0" borderId="0" xfId="41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0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4" fillId="0" borderId="20" xfId="41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68" fontId="2" fillId="0" borderId="28" xfId="41" applyNumberFormat="1" applyFont="1" applyFill="1" applyBorder="1" applyAlignment="1">
      <alignment/>
    </xf>
    <xf numFmtId="168" fontId="2" fillId="0" borderId="10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29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68" fontId="2" fillId="0" borderId="30" xfId="41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wrapText="1"/>
    </xf>
    <xf numFmtId="168" fontId="2" fillId="0" borderId="31" xfId="41" applyNumberFormat="1" applyFont="1" applyFill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left" vertical="center" wrapText="1" indent="2"/>
    </xf>
    <xf numFmtId="167" fontId="3" fillId="0" borderId="12" xfId="41" applyNumberFormat="1" applyFont="1" applyFill="1" applyBorder="1" applyAlignment="1">
      <alignment vertical="center" wrapText="1"/>
    </xf>
    <xf numFmtId="167" fontId="3" fillId="0" borderId="31" xfId="41" applyNumberFormat="1" applyFont="1" applyFill="1" applyBorder="1" applyAlignment="1">
      <alignment vertical="center" wrapText="1"/>
    </xf>
    <xf numFmtId="167" fontId="3" fillId="0" borderId="14" xfId="4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7" fontId="4" fillId="0" borderId="35" xfId="41" applyNumberFormat="1" applyFont="1" applyFill="1" applyBorder="1" applyAlignment="1" applyProtection="1">
      <alignment/>
      <protection/>
    </xf>
    <xf numFmtId="167" fontId="5" fillId="0" borderId="35" xfId="41" applyNumberFormat="1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1" fontId="10" fillId="0" borderId="0" xfId="0" applyNumberFormat="1" applyFont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vertical="center" wrapText="1"/>
    </xf>
    <xf numFmtId="1" fontId="2" fillId="0" borderId="16" xfId="41" applyNumberFormat="1" applyFont="1" applyBorder="1" applyAlignment="1">
      <alignment/>
    </xf>
    <xf numFmtId="168" fontId="3" fillId="0" borderId="10" xfId="41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7" fillId="25" borderId="14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9" fillId="0" borderId="37" xfId="0" applyFont="1" applyFill="1" applyBorder="1" applyAlignment="1">
      <alignment wrapText="1"/>
    </xf>
    <xf numFmtId="167" fontId="4" fillId="0" borderId="31" xfId="41" applyNumberFormat="1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168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168" fontId="3" fillId="0" borderId="12" xfId="41" applyNumberFormat="1" applyFont="1" applyFill="1" applyBorder="1" applyAlignment="1">
      <alignment wrapText="1"/>
    </xf>
    <xf numFmtId="0" fontId="11" fillId="0" borderId="2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0" fontId="2" fillId="0" borderId="4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8" fontId="3" fillId="0" borderId="16" xfId="41" applyNumberFormat="1" applyFont="1" applyFill="1" applyBorder="1" applyAlignment="1">
      <alignment vertical="center" wrapText="1"/>
    </xf>
    <xf numFmtId="168" fontId="3" fillId="0" borderId="16" xfId="4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4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32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2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3" fillId="0" borderId="32" xfId="0" applyFont="1" applyFill="1" applyBorder="1" applyAlignment="1">
      <alignment horizontal="center" vertical="top" wrapText="1"/>
    </xf>
    <xf numFmtId="168" fontId="3" fillId="0" borderId="14" xfId="41" applyNumberFormat="1" applyFont="1" applyFill="1" applyBorder="1" applyAlignment="1">
      <alignment wrapText="1"/>
    </xf>
    <xf numFmtId="168" fontId="3" fillId="0" borderId="14" xfId="41" applyNumberFormat="1" applyFont="1" applyFill="1" applyBorder="1" applyAlignment="1">
      <alignment horizontal="center"/>
    </xf>
    <xf numFmtId="167" fontId="3" fillId="0" borderId="12" xfId="41" applyNumberFormat="1" applyFont="1" applyFill="1" applyBorder="1" applyAlignment="1">
      <alignment horizontal="left" vertical="center" wrapText="1"/>
    </xf>
    <xf numFmtId="168" fontId="3" fillId="0" borderId="28" xfId="41" applyNumberFormat="1" applyFont="1" applyFill="1" applyBorder="1" applyAlignment="1">
      <alignment/>
    </xf>
    <xf numFmtId="0" fontId="9" fillId="0" borderId="41" xfId="0" applyFont="1" applyFill="1" applyBorder="1" applyAlignment="1">
      <alignment wrapText="1"/>
    </xf>
    <xf numFmtId="167" fontId="3" fillId="0" borderId="20" xfId="41" applyNumberFormat="1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left" vertical="center" wrapText="1"/>
    </xf>
    <xf numFmtId="167" fontId="4" fillId="0" borderId="45" xfId="41" applyNumberFormat="1" applyFont="1" applyFill="1" applyBorder="1" applyAlignment="1" applyProtection="1">
      <alignment vertical="center"/>
      <protection/>
    </xf>
    <xf numFmtId="167" fontId="5" fillId="0" borderId="46" xfId="41" applyNumberFormat="1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5" xfId="0" applyFont="1" applyFill="1" applyBorder="1" applyAlignment="1">
      <alignment vertical="top" wrapText="1"/>
    </xf>
    <xf numFmtId="168" fontId="2" fillId="0" borderId="12" xfId="41" applyNumberFormat="1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167" fontId="19" fillId="0" borderId="0" xfId="41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41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center" wrapText="1"/>
    </xf>
    <xf numFmtId="167" fontId="4" fillId="0" borderId="49" xfId="41" applyNumberFormat="1" applyFont="1" applyFill="1" applyBorder="1" applyAlignment="1" applyProtection="1">
      <alignment vertical="center"/>
      <protection/>
    </xf>
    <xf numFmtId="167" fontId="4" fillId="0" borderId="49" xfId="41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167" fontId="5" fillId="0" borderId="52" xfId="41" applyNumberFormat="1" applyFont="1" applyFill="1" applyBorder="1" applyAlignment="1" applyProtection="1">
      <alignment horizontal="center" vertical="center"/>
      <protection/>
    </xf>
    <xf numFmtId="168" fontId="2" fillId="0" borderId="53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right"/>
    </xf>
    <xf numFmtId="167" fontId="3" fillId="0" borderId="28" xfId="41" applyNumberFormat="1" applyFont="1" applyFill="1" applyBorder="1" applyAlignment="1">
      <alignment horizontal="left" vertical="center" wrapText="1"/>
    </xf>
    <xf numFmtId="167" fontId="3" fillId="0" borderId="53" xfId="41" applyNumberFormat="1" applyFont="1" applyFill="1" applyBorder="1" applyAlignment="1">
      <alignment horizontal="left" vertical="center" wrapText="1"/>
    </xf>
    <xf numFmtId="3" fontId="2" fillId="0" borderId="28" xfId="41" applyNumberFormat="1" applyFont="1" applyFill="1" applyBorder="1" applyAlignment="1">
      <alignment/>
    </xf>
    <xf numFmtId="3" fontId="2" fillId="0" borderId="53" xfId="41" applyNumberFormat="1" applyFont="1" applyFill="1" applyBorder="1" applyAlignment="1">
      <alignment/>
    </xf>
    <xf numFmtId="3" fontId="2" fillId="0" borderId="10" xfId="41" applyNumberFormat="1" applyFont="1" applyFill="1" applyBorder="1" applyAlignment="1">
      <alignment/>
    </xf>
    <xf numFmtId="3" fontId="2" fillId="0" borderId="54" xfId="41" applyNumberFormat="1" applyFont="1" applyFill="1" applyBorder="1" applyAlignment="1">
      <alignment/>
    </xf>
    <xf numFmtId="3" fontId="2" fillId="0" borderId="12" xfId="41" applyNumberFormat="1" applyFont="1" applyFill="1" applyBorder="1" applyAlignment="1">
      <alignment/>
    </xf>
    <xf numFmtId="3" fontId="2" fillId="0" borderId="31" xfId="41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3" fontId="3" fillId="0" borderId="28" xfId="41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wrapText="1"/>
    </xf>
    <xf numFmtId="3" fontId="3" fillId="0" borderId="12" xfId="41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31" xfId="41" applyNumberFormat="1" applyFont="1" applyFill="1" applyBorder="1" applyAlignment="1">
      <alignment/>
    </xf>
    <xf numFmtId="3" fontId="2" fillId="0" borderId="17" xfId="41" applyNumberFormat="1" applyFont="1" applyFill="1" applyBorder="1" applyAlignment="1">
      <alignment/>
    </xf>
    <xf numFmtId="3" fontId="3" fillId="0" borderId="16" xfId="41" applyNumberFormat="1" applyFont="1" applyFill="1" applyBorder="1" applyAlignment="1">
      <alignment/>
    </xf>
    <xf numFmtId="3" fontId="3" fillId="0" borderId="54" xfId="41" applyNumberFormat="1" applyFont="1" applyFill="1" applyBorder="1" applyAlignment="1">
      <alignment/>
    </xf>
    <xf numFmtId="3" fontId="3" fillId="0" borderId="20" xfId="41" applyNumberFormat="1" applyFont="1" applyFill="1" applyBorder="1" applyAlignment="1">
      <alignment/>
    </xf>
    <xf numFmtId="3" fontId="3" fillId="0" borderId="33" xfId="41" applyNumberFormat="1" applyFont="1" applyFill="1" applyBorder="1" applyAlignment="1">
      <alignment/>
    </xf>
    <xf numFmtId="3" fontId="3" fillId="0" borderId="53" xfId="41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168" fontId="2" fillId="0" borderId="31" xfId="41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 wrapText="1"/>
    </xf>
    <xf numFmtId="3" fontId="3" fillId="0" borderId="14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168" fontId="5" fillId="0" borderId="47" xfId="41" applyNumberFormat="1" applyFont="1" applyFill="1" applyBorder="1" applyAlignment="1">
      <alignment horizontal="center" vertical="center" wrapText="1"/>
    </xf>
    <xf numFmtId="168" fontId="5" fillId="0" borderId="55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wrapText="1"/>
    </xf>
    <xf numFmtId="168" fontId="4" fillId="0" borderId="13" xfId="41" applyNumberFormat="1" applyFont="1" applyFill="1" applyBorder="1" applyAlignment="1">
      <alignment/>
    </xf>
    <xf numFmtId="168" fontId="4" fillId="0" borderId="11" xfId="41" applyNumberFormat="1" applyFont="1" applyFill="1" applyBorder="1" applyAlignment="1">
      <alignment/>
    </xf>
    <xf numFmtId="168" fontId="5" fillId="0" borderId="11" xfId="41" applyNumberFormat="1" applyFont="1" applyFill="1" applyBorder="1" applyAlignment="1">
      <alignment/>
    </xf>
    <xf numFmtId="168" fontId="4" fillId="0" borderId="13" xfId="41" applyNumberFormat="1" applyFont="1" applyFill="1" applyBorder="1" applyAlignment="1">
      <alignment vertical="center"/>
    </xf>
    <xf numFmtId="168" fontId="5" fillId="0" borderId="13" xfId="41" applyNumberFormat="1" applyFont="1" applyFill="1" applyBorder="1" applyAlignment="1">
      <alignment/>
    </xf>
    <xf numFmtId="168" fontId="4" fillId="0" borderId="56" xfId="41" applyNumberFormat="1" applyFont="1" applyFill="1" applyBorder="1" applyAlignment="1">
      <alignment/>
    </xf>
    <xf numFmtId="168" fontId="5" fillId="0" borderId="56" xfId="41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168" fontId="2" fillId="0" borderId="54" xfId="41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167" fontId="3" fillId="0" borderId="54" xfId="41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wrapText="1"/>
    </xf>
    <xf numFmtId="168" fontId="3" fillId="0" borderId="12" xfId="41" applyNumberFormat="1" applyFont="1" applyFill="1" applyBorder="1" applyAlignment="1">
      <alignment horizontal="left" vertical="center" wrapText="1"/>
    </xf>
    <xf numFmtId="3" fontId="3" fillId="0" borderId="10" xfId="41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54" xfId="0" applyNumberFormat="1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0" borderId="14" xfId="41" applyNumberFormat="1" applyFont="1" applyFill="1" applyBorder="1" applyAlignment="1">
      <alignment/>
    </xf>
    <xf numFmtId="3" fontId="2" fillId="0" borderId="20" xfId="41" applyNumberFormat="1" applyFont="1" applyFill="1" applyBorder="1" applyAlignment="1">
      <alignment/>
    </xf>
    <xf numFmtId="3" fontId="3" fillId="0" borderId="12" xfId="41" applyNumberFormat="1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167" fontId="5" fillId="0" borderId="0" xfId="41" applyNumberFormat="1" applyFont="1" applyFill="1" applyBorder="1" applyAlignment="1" applyProtection="1">
      <alignment vertical="center"/>
      <protection/>
    </xf>
    <xf numFmtId="0" fontId="5" fillId="0" borderId="59" xfId="0" applyFont="1" applyFill="1" applyBorder="1" applyAlignment="1">
      <alignment wrapText="1"/>
    </xf>
    <xf numFmtId="168" fontId="4" fillId="0" borderId="19" xfId="41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0" borderId="14" xfId="41" applyNumberFormat="1" applyFont="1" applyFill="1" applyBorder="1" applyAlignment="1">
      <alignment horizontal="right" vertical="center" wrapText="1"/>
    </xf>
    <xf numFmtId="3" fontId="3" fillId="0" borderId="20" xfId="41" applyNumberFormat="1" applyFont="1" applyFill="1" applyBorder="1" applyAlignment="1">
      <alignment horizontal="right" vertical="center" wrapText="1"/>
    </xf>
    <xf numFmtId="167" fontId="5" fillId="0" borderId="60" xfId="41" applyNumberFormat="1" applyFont="1" applyFill="1" applyBorder="1" applyAlignment="1" applyProtection="1">
      <alignment/>
      <protection/>
    </xf>
    <xf numFmtId="168" fontId="3" fillId="0" borderId="14" xfId="41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0" fillId="0" borderId="25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3" fontId="2" fillId="0" borderId="28" xfId="0" applyNumberFormat="1" applyFont="1" applyBorder="1" applyAlignment="1">
      <alignment/>
    </xf>
    <xf numFmtId="0" fontId="8" fillId="0" borderId="2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3" fillId="0" borderId="23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67" fontId="5" fillId="0" borderId="62" xfId="41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>
      <alignment horizontal="center" vertical="center" wrapText="1"/>
    </xf>
    <xf numFmtId="168" fontId="3" fillId="0" borderId="63" xfId="0" applyNumberFormat="1" applyFont="1" applyFill="1" applyBorder="1" applyAlignment="1">
      <alignment horizontal="center" vertical="center" wrapText="1"/>
    </xf>
    <xf numFmtId="168" fontId="2" fillId="0" borderId="36" xfId="41" applyNumberFormat="1" applyFont="1" applyFill="1" applyBorder="1" applyAlignment="1">
      <alignment wrapText="1"/>
    </xf>
    <xf numFmtId="168" fontId="2" fillId="0" borderId="21" xfId="41" applyNumberFormat="1" applyFont="1" applyFill="1" applyBorder="1" applyAlignment="1">
      <alignment wrapText="1"/>
    </xf>
    <xf numFmtId="168" fontId="2" fillId="0" borderId="21" xfId="41" applyNumberFormat="1" applyFont="1" applyFill="1" applyBorder="1" applyAlignment="1">
      <alignment wrapText="1"/>
    </xf>
    <xf numFmtId="168" fontId="3" fillId="0" borderId="21" xfId="41" applyNumberFormat="1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168" fontId="3" fillId="0" borderId="64" xfId="41" applyNumberFormat="1" applyFont="1" applyFill="1" applyBorder="1" applyAlignment="1">
      <alignment wrapText="1"/>
    </xf>
    <xf numFmtId="168" fontId="3" fillId="0" borderId="58" xfId="41" applyNumberFormat="1" applyFont="1" applyFill="1" applyBorder="1" applyAlignment="1">
      <alignment vertical="center" wrapText="1"/>
    </xf>
    <xf numFmtId="168" fontId="3" fillId="0" borderId="28" xfId="41" applyNumberFormat="1" applyFont="1" applyFill="1" applyBorder="1" applyAlignment="1">
      <alignment horizontal="center" vertical="center" wrapText="1"/>
    </xf>
    <xf numFmtId="168" fontId="2" fillId="0" borderId="12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/>
    </xf>
    <xf numFmtId="168" fontId="11" fillId="0" borderId="12" xfId="41" applyNumberFormat="1" applyFont="1" applyFill="1" applyBorder="1" applyAlignment="1">
      <alignment/>
    </xf>
    <xf numFmtId="168" fontId="3" fillId="0" borderId="53" xfId="0" applyNumberFormat="1" applyFont="1" applyFill="1" applyBorder="1" applyAlignment="1">
      <alignment horizontal="center" vertical="center" wrapText="1"/>
    </xf>
    <xf numFmtId="168" fontId="2" fillId="0" borderId="54" xfId="41" applyNumberFormat="1" applyFont="1" applyFill="1" applyBorder="1" applyAlignment="1">
      <alignment wrapText="1"/>
    </xf>
    <xf numFmtId="168" fontId="3" fillId="0" borderId="31" xfId="41" applyNumberFormat="1" applyFont="1" applyFill="1" applyBorder="1" applyAlignment="1">
      <alignment wrapText="1"/>
    </xf>
    <xf numFmtId="0" fontId="11" fillId="0" borderId="31" xfId="0" applyFont="1" applyFill="1" applyBorder="1" applyAlignment="1">
      <alignment/>
    </xf>
    <xf numFmtId="168" fontId="3" fillId="0" borderId="20" xfId="41" applyNumberFormat="1" applyFont="1" applyFill="1" applyBorder="1" applyAlignment="1">
      <alignment wrapText="1"/>
    </xf>
    <xf numFmtId="168" fontId="3" fillId="0" borderId="33" xfId="41" applyNumberFormat="1" applyFont="1" applyFill="1" applyBorder="1" applyAlignment="1">
      <alignment vertical="center" wrapText="1"/>
    </xf>
    <xf numFmtId="168" fontId="2" fillId="0" borderId="13" xfId="41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/>
    </xf>
    <xf numFmtId="167" fontId="8" fillId="0" borderId="65" xfId="41" applyNumberFormat="1" applyFont="1" applyFill="1" applyBorder="1" applyAlignment="1">
      <alignment horizontal="center" vertical="center" wrapText="1"/>
    </xf>
    <xf numFmtId="167" fontId="8" fillId="0" borderId="66" xfId="41" applyNumberFormat="1" applyFont="1" applyFill="1" applyBorder="1" applyAlignment="1">
      <alignment horizontal="center" vertical="center" wrapText="1"/>
    </xf>
    <xf numFmtId="167" fontId="8" fillId="0" borderId="28" xfId="41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7" fontId="8" fillId="0" borderId="28" xfId="41" applyNumberFormat="1" applyFont="1" applyFill="1" applyBorder="1" applyAlignment="1">
      <alignment horizontal="center" vertical="center"/>
    </xf>
    <xf numFmtId="167" fontId="8" fillId="0" borderId="67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9" fillId="0" borderId="65" xfId="41" applyNumberFormat="1" applyFont="1" applyFill="1" applyBorder="1" applyAlignment="1">
      <alignment horizontal="center" vertical="center" wrapText="1"/>
    </xf>
    <xf numFmtId="1" fontId="9" fillId="0" borderId="68" xfId="41" applyNumberFormat="1" applyFont="1" applyFill="1" applyBorder="1" applyAlignment="1">
      <alignment horizontal="center" vertical="center" wrapText="1"/>
    </xf>
    <xf numFmtId="1" fontId="9" fillId="0" borderId="54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 wrapText="1"/>
    </xf>
    <xf numFmtId="1" fontId="13" fillId="0" borderId="65" xfId="41" applyNumberFormat="1" applyFont="1" applyFill="1" applyBorder="1" applyAlignment="1">
      <alignment horizontal="center" vertical="center" wrapText="1"/>
    </xf>
    <xf numFmtId="1" fontId="13" fillId="0" borderId="68" xfId="41" applyNumberFormat="1" applyFont="1" applyFill="1" applyBorder="1" applyAlignment="1">
      <alignment horizontal="center" vertical="center" wrapText="1"/>
    </xf>
    <xf numFmtId="1" fontId="13" fillId="0" borderId="54" xfId="41" applyNumberFormat="1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  <xf numFmtId="0" fontId="13" fillId="0" borderId="78" xfId="0" applyFont="1" applyBorder="1" applyAlignment="1">
      <alignment horizontal="center" wrapText="1"/>
    </xf>
    <xf numFmtId="0" fontId="9" fillId="0" borderId="56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3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47.57421875" style="23" customWidth="1"/>
    <col min="2" max="2" width="11.00390625" style="22" bestFit="1" customWidth="1"/>
    <col min="3" max="4" width="11.00390625" style="22" customWidth="1"/>
    <col min="5" max="5" width="49.00390625" style="22" bestFit="1" customWidth="1"/>
    <col min="6" max="6" width="12.00390625" style="24" bestFit="1" customWidth="1"/>
    <col min="7" max="7" width="10.7109375" style="22" customWidth="1"/>
    <col min="8" max="8" width="11.140625" style="22" customWidth="1"/>
    <col min="9" max="16384" width="9.140625" style="22" customWidth="1"/>
  </cols>
  <sheetData>
    <row r="1" spans="1:8" ht="30.75" thickBot="1">
      <c r="A1" s="20" t="s">
        <v>19</v>
      </c>
      <c r="B1" s="21" t="s">
        <v>185</v>
      </c>
      <c r="C1" s="21" t="s">
        <v>184</v>
      </c>
      <c r="D1" s="21" t="s">
        <v>185</v>
      </c>
      <c r="E1" s="21" t="s">
        <v>20</v>
      </c>
      <c r="F1" s="21" t="s">
        <v>185</v>
      </c>
      <c r="G1" s="283" t="s">
        <v>184</v>
      </c>
      <c r="H1" s="217" t="s">
        <v>185</v>
      </c>
    </row>
    <row r="2" spans="1:8" s="57" customFormat="1" ht="15">
      <c r="A2" s="98" t="s">
        <v>21</v>
      </c>
      <c r="B2" s="99"/>
      <c r="C2" s="99"/>
      <c r="D2" s="99"/>
      <c r="E2" s="100" t="s">
        <v>22</v>
      </c>
      <c r="F2" s="292"/>
      <c r="G2" s="284"/>
      <c r="H2" s="297"/>
    </row>
    <row r="3" spans="1:8" s="57" customFormat="1" ht="13.5">
      <c r="A3" s="101" t="s">
        <v>31</v>
      </c>
      <c r="B3" s="53"/>
      <c r="C3" s="52"/>
      <c r="D3" s="52"/>
      <c r="E3" s="52" t="s">
        <v>23</v>
      </c>
      <c r="F3" s="293">
        <v>157126</v>
      </c>
      <c r="G3" s="285">
        <v>1936</v>
      </c>
      <c r="H3" s="298">
        <f>SUM(F3:G3)</f>
        <v>159062</v>
      </c>
    </row>
    <row r="4" spans="1:8" s="57" customFormat="1" ht="13.5">
      <c r="A4" s="102" t="s">
        <v>122</v>
      </c>
      <c r="B4" s="53"/>
      <c r="C4" s="52"/>
      <c r="D4" s="52"/>
      <c r="E4" s="52" t="s">
        <v>59</v>
      </c>
      <c r="F4" s="293">
        <v>21778</v>
      </c>
      <c r="G4" s="285">
        <v>202</v>
      </c>
      <c r="H4" s="298">
        <f>SUM(F4:G4)</f>
        <v>21980</v>
      </c>
    </row>
    <row r="5" spans="1:8" s="57" customFormat="1" ht="13.5">
      <c r="A5" s="102" t="s">
        <v>94</v>
      </c>
      <c r="B5" s="53">
        <v>14385</v>
      </c>
      <c r="C5" s="53">
        <v>3261</v>
      </c>
      <c r="D5" s="53">
        <f>SUM(B5:C5)</f>
        <v>17646</v>
      </c>
      <c r="E5" s="53" t="s">
        <v>33</v>
      </c>
      <c r="F5" s="293">
        <v>28464</v>
      </c>
      <c r="G5" s="286">
        <v>3052</v>
      </c>
      <c r="H5" s="298">
        <f>SUM(F5:G5)</f>
        <v>31516</v>
      </c>
    </row>
    <row r="6" spans="1:8" s="57" customFormat="1" ht="13.5">
      <c r="A6" s="102" t="s">
        <v>129</v>
      </c>
      <c r="B6" s="53">
        <v>175940</v>
      </c>
      <c r="C6" s="53">
        <v>1929</v>
      </c>
      <c r="D6" s="53">
        <f>SUM(B6:C6)</f>
        <v>177869</v>
      </c>
      <c r="E6" s="53" t="s">
        <v>130</v>
      </c>
      <c r="F6" s="293">
        <v>7060</v>
      </c>
      <c r="G6" s="286"/>
      <c r="H6" s="298">
        <f>SUM(F6:G6)</f>
        <v>7060</v>
      </c>
    </row>
    <row r="7" spans="1:8" s="57" customFormat="1" ht="13.5">
      <c r="A7" s="102" t="s">
        <v>133</v>
      </c>
      <c r="B7" s="53"/>
      <c r="C7" s="53"/>
      <c r="D7" s="53"/>
      <c r="E7" s="53" t="s">
        <v>131</v>
      </c>
      <c r="F7" s="53"/>
      <c r="G7" s="286"/>
      <c r="H7" s="298"/>
    </row>
    <row r="8" spans="1:8" s="57" customFormat="1" ht="13.5">
      <c r="A8" s="102" t="s">
        <v>126</v>
      </c>
      <c r="B8" s="53"/>
      <c r="C8" s="53"/>
      <c r="D8" s="53"/>
      <c r="E8" s="53" t="s">
        <v>125</v>
      </c>
      <c r="F8" s="53"/>
      <c r="G8" s="286"/>
      <c r="H8" s="298"/>
    </row>
    <row r="9" spans="1:8" s="57" customFormat="1" ht="13.5">
      <c r="A9" s="102" t="s">
        <v>123</v>
      </c>
      <c r="B9" s="53">
        <v>24901</v>
      </c>
      <c r="C9" s="53"/>
      <c r="D9" s="53">
        <f>SUM(B9:C9)</f>
        <v>24901</v>
      </c>
      <c r="E9" s="53" t="s">
        <v>24</v>
      </c>
      <c r="F9" s="53"/>
      <c r="G9" s="286"/>
      <c r="H9" s="298"/>
    </row>
    <row r="10" spans="1:8" s="57" customFormat="1" ht="13.5">
      <c r="A10" s="102" t="s">
        <v>32</v>
      </c>
      <c r="B10" s="53"/>
      <c r="C10" s="53"/>
      <c r="D10" s="53"/>
      <c r="E10" s="53" t="s">
        <v>127</v>
      </c>
      <c r="F10" s="53"/>
      <c r="G10" s="286"/>
      <c r="H10" s="298"/>
    </row>
    <row r="11" spans="1:8" s="57" customFormat="1" ht="13.5">
      <c r="A11" s="102" t="s">
        <v>173</v>
      </c>
      <c r="B11" s="166"/>
      <c r="C11" s="166"/>
      <c r="D11" s="166"/>
      <c r="E11" s="53" t="s">
        <v>157</v>
      </c>
      <c r="F11" s="53"/>
      <c r="G11" s="287"/>
      <c r="H11" s="298"/>
    </row>
    <row r="12" spans="1:8" s="57" customFormat="1" ht="15">
      <c r="A12" s="103" t="s">
        <v>27</v>
      </c>
      <c r="B12" s="104">
        <f>SUM(B3:B11)</f>
        <v>215226</v>
      </c>
      <c r="C12" s="104">
        <f>SUM(C3:C11)</f>
        <v>5190</v>
      </c>
      <c r="D12" s="104">
        <f>SUM(D3:D11)</f>
        <v>220416</v>
      </c>
      <c r="E12" s="55" t="s">
        <v>25</v>
      </c>
      <c r="F12" s="294">
        <f>SUM(F3:F6)</f>
        <v>214428</v>
      </c>
      <c r="G12" s="288">
        <f>SUM(G3:G11)</f>
        <v>5190</v>
      </c>
      <c r="H12" s="299">
        <f>SUM(H3:H11)</f>
        <v>219618</v>
      </c>
    </row>
    <row r="13" spans="1:8" s="57" customFormat="1" ht="15">
      <c r="A13" s="105"/>
      <c r="B13" s="106"/>
      <c r="C13" s="106"/>
      <c r="D13" s="106"/>
      <c r="E13" s="55"/>
      <c r="F13" s="294"/>
      <c r="G13" s="289"/>
      <c r="H13" s="300"/>
    </row>
    <row r="14" spans="1:8" s="57" customFormat="1" ht="15">
      <c r="A14" s="107" t="s">
        <v>28</v>
      </c>
      <c r="B14" s="53"/>
      <c r="C14" s="53"/>
      <c r="D14" s="53"/>
      <c r="E14" s="55"/>
      <c r="F14" s="295"/>
      <c r="G14" s="286"/>
      <c r="H14" s="218"/>
    </row>
    <row r="15" spans="1:8" s="57" customFormat="1" ht="15">
      <c r="A15" s="165" t="s">
        <v>132</v>
      </c>
      <c r="B15" s="53"/>
      <c r="C15" s="53"/>
      <c r="D15" s="53"/>
      <c r="E15" s="56" t="s">
        <v>26</v>
      </c>
      <c r="F15" s="296"/>
      <c r="G15" s="286"/>
      <c r="H15" s="218"/>
    </row>
    <row r="16" spans="1:8" s="57" customFormat="1" ht="13.5">
      <c r="A16" s="108" t="s">
        <v>167</v>
      </c>
      <c r="B16" s="53"/>
      <c r="C16" s="53"/>
      <c r="D16" s="53"/>
      <c r="E16" s="53" t="s">
        <v>124</v>
      </c>
      <c r="F16" s="293">
        <v>798</v>
      </c>
      <c r="G16" s="286"/>
      <c r="H16" s="218">
        <v>798</v>
      </c>
    </row>
    <row r="17" spans="1:8" s="57" customFormat="1" ht="13.5">
      <c r="A17" s="102" t="s">
        <v>168</v>
      </c>
      <c r="B17" s="53"/>
      <c r="C17" s="53"/>
      <c r="D17" s="53"/>
      <c r="E17" s="53" t="s">
        <v>76</v>
      </c>
      <c r="F17" s="53"/>
      <c r="G17" s="286"/>
      <c r="H17" s="218"/>
    </row>
    <row r="18" spans="1:8" s="57" customFormat="1" ht="13.5">
      <c r="A18" s="102" t="s">
        <v>169</v>
      </c>
      <c r="B18" s="53"/>
      <c r="C18" s="53"/>
      <c r="D18" s="53"/>
      <c r="E18" s="53" t="s">
        <v>158</v>
      </c>
      <c r="F18" s="53"/>
      <c r="G18" s="286"/>
      <c r="H18" s="218"/>
    </row>
    <row r="19" spans="1:8" s="57" customFormat="1" ht="13.5">
      <c r="A19" s="102" t="s">
        <v>170</v>
      </c>
      <c r="B19" s="53"/>
      <c r="C19" s="53"/>
      <c r="D19" s="53"/>
      <c r="E19" s="54" t="s">
        <v>77</v>
      </c>
      <c r="F19" s="53"/>
      <c r="G19" s="286"/>
      <c r="H19" s="218"/>
    </row>
    <row r="20" spans="1:8" s="57" customFormat="1" ht="13.5">
      <c r="A20" s="102" t="s">
        <v>171</v>
      </c>
      <c r="B20" s="53"/>
      <c r="C20" s="53"/>
      <c r="D20" s="53"/>
      <c r="E20" s="53" t="s">
        <v>128</v>
      </c>
      <c r="F20" s="53"/>
      <c r="G20" s="286"/>
      <c r="H20" s="218"/>
    </row>
    <row r="21" spans="1:8" s="57" customFormat="1" ht="13.5">
      <c r="A21" s="102" t="s">
        <v>172</v>
      </c>
      <c r="B21" s="53"/>
      <c r="C21" s="53"/>
      <c r="D21" s="53"/>
      <c r="E21" s="53" t="s">
        <v>78</v>
      </c>
      <c r="F21" s="53"/>
      <c r="G21" s="286"/>
      <c r="H21" s="218"/>
    </row>
    <row r="22" spans="1:8" s="57" customFormat="1" ht="15.75" thickBot="1">
      <c r="A22" s="147" t="s">
        <v>79</v>
      </c>
      <c r="B22" s="148"/>
      <c r="C22" s="148"/>
      <c r="D22" s="148"/>
      <c r="E22" s="149" t="s">
        <v>29</v>
      </c>
      <c r="F22" s="267">
        <f>SUM(F16:F21)</f>
        <v>798</v>
      </c>
      <c r="G22" s="290"/>
      <c r="H22" s="301">
        <v>798</v>
      </c>
    </row>
    <row r="23" spans="1:8" s="112" customFormat="1" ht="15.75" thickBot="1">
      <c r="A23" s="109" t="s">
        <v>30</v>
      </c>
      <c r="B23" s="110">
        <f>SUM(B12+B22)</f>
        <v>215226</v>
      </c>
      <c r="C23" s="110">
        <f>SUM(C12)</f>
        <v>5190</v>
      </c>
      <c r="D23" s="110">
        <f>SUM(D12,D22)</f>
        <v>220416</v>
      </c>
      <c r="E23" s="111" t="s">
        <v>30</v>
      </c>
      <c r="F23" s="111">
        <f>SUM(F12+F22)</f>
        <v>215226</v>
      </c>
      <c r="G23" s="291">
        <f>SUM(G12)</f>
        <v>5190</v>
      </c>
      <c r="H23" s="302">
        <f>SUM(H12,H22)</f>
        <v>220416</v>
      </c>
    </row>
  </sheetData>
  <sheetProtection/>
  <printOptions/>
  <pageMargins left="0.2362204724409449" right="0.15748031496062992" top="1.141732283464567" bottom="0.7480314960629921" header="0.31496062992125984" footer="0.31496062992125984"/>
  <pageSetup fitToHeight="1" fitToWidth="1" horizontalDpi="600" verticalDpi="600" orientation="landscape" paperSize="9" scale="89" r:id="rId1"/>
  <headerFooter>
    <oddHeader>&amp;C&amp;"Book Antiqua,Félkövér"&amp;11Keszthely és Környéke Kistérségi Többcélú Társulás
költségvetési mérlege közgazdasági tagolásban
2022. év&amp;R&amp;"Book Antiqua,Félkövér"1.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F35"/>
  <sheetViews>
    <sheetView view="pageLayout" workbookViewId="0" topLeftCell="A7">
      <selection activeCell="F31" sqref="F31"/>
    </sheetView>
  </sheetViews>
  <sheetFormatPr defaultColWidth="9.140625" defaultRowHeight="12.75"/>
  <cols>
    <col min="1" max="1" width="9.140625" style="3" customWidth="1"/>
    <col min="2" max="2" width="5.57421875" style="19" customWidth="1"/>
    <col min="3" max="3" width="58.00390625" style="3" customWidth="1"/>
    <col min="4" max="4" width="14.140625" style="8" bestFit="1" customWidth="1"/>
    <col min="5" max="5" width="11.140625" style="3" customWidth="1"/>
    <col min="6" max="6" width="14.7109375" style="3" customWidth="1"/>
    <col min="7" max="7" width="14.140625" style="3" bestFit="1" customWidth="1"/>
    <col min="8" max="16384" width="9.140625" style="3" customWidth="1"/>
  </cols>
  <sheetData>
    <row r="1" spans="2:6" ht="30.75" thickBot="1">
      <c r="B1" s="68" t="s">
        <v>12</v>
      </c>
      <c r="C1" s="59" t="s">
        <v>13</v>
      </c>
      <c r="D1" s="222" t="s">
        <v>175</v>
      </c>
      <c r="E1" s="232" t="s">
        <v>184</v>
      </c>
      <c r="F1" s="73" t="s">
        <v>185</v>
      </c>
    </row>
    <row r="2" spans="2:6" s="97" customFormat="1" ht="15">
      <c r="B2" s="130" t="s">
        <v>51</v>
      </c>
      <c r="C2" s="131" t="s">
        <v>50</v>
      </c>
      <c r="D2" s="223">
        <f>D3+D11+D12+D9+D13</f>
        <v>190325</v>
      </c>
      <c r="E2" s="114">
        <f>SUM(E9)</f>
        <v>1929</v>
      </c>
      <c r="F2" s="260">
        <f>SUM(F9,F12)</f>
        <v>195515</v>
      </c>
    </row>
    <row r="3" spans="2:6" s="97" customFormat="1" ht="16.5">
      <c r="B3" s="115">
        <v>1</v>
      </c>
      <c r="C3" s="116" t="s">
        <v>120</v>
      </c>
      <c r="D3" s="224"/>
      <c r="E3" s="124"/>
      <c r="F3" s="261"/>
    </row>
    <row r="4" spans="2:6" s="97" customFormat="1" ht="16.5">
      <c r="B4" s="115"/>
      <c r="C4" s="118" t="s">
        <v>163</v>
      </c>
      <c r="D4" s="224"/>
      <c r="E4" s="124"/>
      <c r="F4" s="261"/>
    </row>
    <row r="5" spans="2:6" s="97" customFormat="1" ht="16.5">
      <c r="B5" s="115"/>
      <c r="C5" s="117" t="s">
        <v>96</v>
      </c>
      <c r="D5" s="224"/>
      <c r="E5" s="124"/>
      <c r="F5" s="261"/>
    </row>
    <row r="6" spans="2:6" s="97" customFormat="1" ht="33">
      <c r="B6" s="115"/>
      <c r="C6" s="118" t="s">
        <v>159</v>
      </c>
      <c r="D6" s="224"/>
      <c r="E6" s="124"/>
      <c r="F6" s="261"/>
    </row>
    <row r="7" spans="2:6" s="97" customFormat="1" ht="33">
      <c r="B7" s="115"/>
      <c r="C7" s="118" t="s">
        <v>102</v>
      </c>
      <c r="D7" s="224"/>
      <c r="E7" s="124"/>
      <c r="F7" s="261"/>
    </row>
    <row r="8" spans="2:6" s="97" customFormat="1" ht="16.5">
      <c r="B8" s="115"/>
      <c r="C8" s="117" t="s">
        <v>95</v>
      </c>
      <c r="D8" s="224"/>
      <c r="E8" s="124"/>
      <c r="F8" s="261"/>
    </row>
    <row r="9" spans="2:6" s="97" customFormat="1" ht="16.5">
      <c r="B9" s="115">
        <v>2</v>
      </c>
      <c r="C9" s="116" t="s">
        <v>97</v>
      </c>
      <c r="D9" s="225">
        <v>175940</v>
      </c>
      <c r="E9" s="116">
        <v>1929</v>
      </c>
      <c r="F9" s="262">
        <f>SUM(D9:E9)</f>
        <v>177869</v>
      </c>
    </row>
    <row r="10" spans="2:6" s="97" customFormat="1" ht="16.5">
      <c r="B10" s="115"/>
      <c r="C10" s="117" t="s">
        <v>119</v>
      </c>
      <c r="D10" s="225">
        <v>175940</v>
      </c>
      <c r="E10" s="116">
        <v>1929</v>
      </c>
      <c r="F10" s="262">
        <v>177869</v>
      </c>
    </row>
    <row r="11" spans="2:6" s="4" customFormat="1" ht="16.5">
      <c r="B11" s="115">
        <v>3</v>
      </c>
      <c r="C11" s="116" t="s">
        <v>18</v>
      </c>
      <c r="D11" s="224"/>
      <c r="E11" s="116"/>
      <c r="F11" s="262"/>
    </row>
    <row r="12" spans="2:6" s="4" customFormat="1" ht="16.5">
      <c r="B12" s="120">
        <v>4</v>
      </c>
      <c r="C12" s="121" t="s">
        <v>84</v>
      </c>
      <c r="D12" s="226">
        <v>14385</v>
      </c>
      <c r="E12" s="116">
        <v>3261</v>
      </c>
      <c r="F12" s="262">
        <f>SUM(D12:E12)</f>
        <v>17646</v>
      </c>
    </row>
    <row r="13" spans="2:6" s="4" customFormat="1" ht="16.5">
      <c r="B13" s="119">
        <v>5</v>
      </c>
      <c r="C13" s="116" t="s">
        <v>99</v>
      </c>
      <c r="D13" s="224"/>
      <c r="E13" s="116"/>
      <c r="F13" s="262"/>
    </row>
    <row r="14" spans="2:6" s="4" customFormat="1" ht="16.5">
      <c r="B14" s="115"/>
      <c r="C14" s="116"/>
      <c r="D14" s="225"/>
      <c r="E14" s="116"/>
      <c r="F14" s="262"/>
    </row>
    <row r="15" spans="2:6" s="4" customFormat="1" ht="16.5">
      <c r="B15" s="113" t="s">
        <v>52</v>
      </c>
      <c r="C15" s="114" t="s">
        <v>53</v>
      </c>
      <c r="D15" s="227">
        <f>SUM(D16+D17+D18+D19+D20)</f>
        <v>214428</v>
      </c>
      <c r="E15" s="124">
        <f>SUM(E16:E20)</f>
        <v>5190</v>
      </c>
      <c r="F15" s="261">
        <f>SUM(F16:F20)</f>
        <v>219618</v>
      </c>
    </row>
    <row r="16" spans="2:6" s="4" customFormat="1" ht="16.5">
      <c r="B16" s="115">
        <v>1</v>
      </c>
      <c r="C16" s="116" t="s">
        <v>0</v>
      </c>
      <c r="D16" s="225">
        <v>157126</v>
      </c>
      <c r="E16" s="116">
        <v>1936</v>
      </c>
      <c r="F16" s="262">
        <f aca="true" t="shared" si="0" ref="F16:F21">SUM(D16:E16)</f>
        <v>159062</v>
      </c>
    </row>
    <row r="17" spans="2:6" s="4" customFormat="1" ht="33">
      <c r="B17" s="115">
        <v>2</v>
      </c>
      <c r="C17" s="122" t="s">
        <v>100</v>
      </c>
      <c r="D17" s="228">
        <v>21778</v>
      </c>
      <c r="E17" s="116">
        <v>202</v>
      </c>
      <c r="F17" s="262">
        <f t="shared" si="0"/>
        <v>21980</v>
      </c>
    </row>
    <row r="18" spans="2:6" s="4" customFormat="1" ht="16.5">
      <c r="B18" s="115">
        <v>3</v>
      </c>
      <c r="C18" s="116" t="s">
        <v>9</v>
      </c>
      <c r="D18" s="225">
        <v>28464</v>
      </c>
      <c r="E18" s="116">
        <v>3052</v>
      </c>
      <c r="F18" s="262">
        <f t="shared" si="0"/>
        <v>31516</v>
      </c>
    </row>
    <row r="19" spans="2:6" s="4" customFormat="1" ht="16.5">
      <c r="B19" s="115">
        <v>4</v>
      </c>
      <c r="C19" s="116" t="s">
        <v>14</v>
      </c>
      <c r="D19" s="224"/>
      <c r="E19" s="116"/>
      <c r="F19" s="262"/>
    </row>
    <row r="20" spans="2:6" s="4" customFormat="1" ht="16.5">
      <c r="B20" s="115">
        <v>5</v>
      </c>
      <c r="C20" s="116" t="s">
        <v>6</v>
      </c>
      <c r="D20" s="225">
        <v>7060</v>
      </c>
      <c r="E20" s="116"/>
      <c r="F20" s="262">
        <f t="shared" si="0"/>
        <v>7060</v>
      </c>
    </row>
    <row r="21" spans="2:6" s="4" customFormat="1" ht="16.5">
      <c r="B21" s="115"/>
      <c r="C21" s="117" t="s">
        <v>135</v>
      </c>
      <c r="D21" s="225">
        <v>7060</v>
      </c>
      <c r="E21" s="116"/>
      <c r="F21" s="262">
        <f t="shared" si="0"/>
        <v>7060</v>
      </c>
    </row>
    <row r="22" spans="2:6" s="4" customFormat="1" ht="16.5">
      <c r="B22" s="115"/>
      <c r="C22" s="116"/>
      <c r="D22" s="225"/>
      <c r="E22" s="116"/>
      <c r="F22" s="262"/>
    </row>
    <row r="23" spans="2:6" s="97" customFormat="1" ht="15">
      <c r="B23" s="123"/>
      <c r="C23" s="124" t="s">
        <v>134</v>
      </c>
      <c r="D23" s="229">
        <f>D2-D15</f>
        <v>-24103</v>
      </c>
      <c r="E23" s="124"/>
      <c r="F23" s="261">
        <v>-24103</v>
      </c>
    </row>
    <row r="24" spans="2:6" s="97" customFormat="1" ht="15">
      <c r="B24" s="123"/>
      <c r="C24" s="124"/>
      <c r="D24" s="229"/>
      <c r="E24" s="124"/>
      <c r="F24" s="261"/>
    </row>
    <row r="25" spans="2:6" s="97" customFormat="1" ht="15">
      <c r="B25" s="123" t="s">
        <v>54</v>
      </c>
      <c r="C25" s="124" t="s">
        <v>16</v>
      </c>
      <c r="D25" s="303">
        <v>0</v>
      </c>
      <c r="E25" s="278" t="s">
        <v>200</v>
      </c>
      <c r="F25" s="304" t="s">
        <v>200</v>
      </c>
    </row>
    <row r="26" spans="2:6" s="97" customFormat="1" ht="15">
      <c r="B26" s="113"/>
      <c r="C26" s="114"/>
      <c r="D26" s="227"/>
      <c r="E26" s="124"/>
      <c r="F26" s="261"/>
    </row>
    <row r="27" spans="2:6" s="4" customFormat="1" ht="16.5">
      <c r="B27" s="113" t="s">
        <v>55</v>
      </c>
      <c r="C27" s="114" t="s">
        <v>15</v>
      </c>
      <c r="D27" s="227">
        <v>24901</v>
      </c>
      <c r="E27" s="124"/>
      <c r="F27" s="261">
        <v>24901</v>
      </c>
    </row>
    <row r="28" spans="2:6" s="4" customFormat="1" ht="16.5">
      <c r="B28" s="115"/>
      <c r="C28" s="122" t="s">
        <v>86</v>
      </c>
      <c r="D28" s="225">
        <v>24901</v>
      </c>
      <c r="E28" s="116"/>
      <c r="F28" s="262">
        <f>SUM(D28:E28)</f>
        <v>24901</v>
      </c>
    </row>
    <row r="29" spans="2:6" s="4" customFormat="1" ht="16.5">
      <c r="B29" s="119"/>
      <c r="C29" s="125"/>
      <c r="D29" s="230"/>
      <c r="E29" s="116"/>
      <c r="F29" s="262"/>
    </row>
    <row r="30" spans="2:6" s="97" customFormat="1" ht="15">
      <c r="B30" s="126"/>
      <c r="C30" s="127" t="s">
        <v>56</v>
      </c>
      <c r="D30" s="280">
        <f>SUM(D27,D2)</f>
        <v>215226</v>
      </c>
      <c r="E30" s="281">
        <f>SUM(E27,E2)</f>
        <v>1929</v>
      </c>
      <c r="F30" s="279">
        <f>SUM(F27,F2)</f>
        <v>220416</v>
      </c>
    </row>
    <row r="31" spans="2:6" s="97" customFormat="1" ht="15">
      <c r="B31" s="126"/>
      <c r="C31" s="127" t="s">
        <v>57</v>
      </c>
      <c r="D31" s="231">
        <f>D15+D25</f>
        <v>214428</v>
      </c>
      <c r="E31" s="278">
        <v>5190</v>
      </c>
      <c r="F31" s="261">
        <f>SUM(D31:E31)</f>
        <v>219618</v>
      </c>
    </row>
    <row r="32" spans="2:6" s="97" customFormat="1" ht="15">
      <c r="B32" s="126"/>
      <c r="C32" s="127"/>
      <c r="D32" s="231"/>
      <c r="E32" s="124"/>
      <c r="F32" s="261"/>
    </row>
    <row r="33" spans="2:6" s="4" customFormat="1" ht="16.5">
      <c r="B33" s="115"/>
      <c r="C33" s="124" t="s">
        <v>182</v>
      </c>
      <c r="D33" s="229"/>
      <c r="E33" s="116"/>
      <c r="F33" s="262"/>
    </row>
    <row r="34" spans="2:6" s="4" customFormat="1" ht="16.5">
      <c r="B34" s="115"/>
      <c r="C34" s="124" t="s">
        <v>180</v>
      </c>
      <c r="D34" s="225">
        <v>1</v>
      </c>
      <c r="E34" s="116"/>
      <c r="F34" s="262">
        <v>1</v>
      </c>
    </row>
    <row r="35" spans="2:6" s="4" customFormat="1" ht="17.25" thickBot="1">
      <c r="B35" s="128"/>
      <c r="C35" s="129" t="s">
        <v>181</v>
      </c>
      <c r="D35" s="258">
        <v>35</v>
      </c>
      <c r="E35" s="259"/>
      <c r="F35" s="263">
        <v>35</v>
      </c>
    </row>
  </sheetData>
  <sheetProtection/>
  <printOptions/>
  <pageMargins left="0.2362204724409449" right="0.2362204724409449" top="1" bottom="0.43" header="0.37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2022.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38"/>
  <sheetViews>
    <sheetView view="pageLayout" workbookViewId="0" topLeftCell="A1">
      <selection activeCell="L16" sqref="L16"/>
    </sheetView>
  </sheetViews>
  <sheetFormatPr defaultColWidth="9.140625" defaultRowHeight="12.75"/>
  <cols>
    <col min="1" max="1" width="27.57421875" style="9" bestFit="1" customWidth="1"/>
    <col min="2" max="2" width="10.8515625" style="1" bestFit="1" customWidth="1"/>
    <col min="3" max="3" width="11.140625" style="1" customWidth="1"/>
    <col min="4" max="4" width="12.0039062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8515625" style="1" bestFit="1" customWidth="1"/>
    <col min="11" max="11" width="11.8515625" style="1" customWidth="1"/>
    <col min="12" max="12" width="11.7109375" style="2" customWidth="1"/>
    <col min="13" max="13" width="11.57421875" style="1" customWidth="1"/>
    <col min="14" max="16384" width="9.140625" style="1" customWidth="1"/>
  </cols>
  <sheetData>
    <row r="1" spans="1:13" ht="28.5" customHeight="1">
      <c r="A1" s="312" t="s">
        <v>4</v>
      </c>
      <c r="B1" s="309" t="s">
        <v>2</v>
      </c>
      <c r="C1" s="309"/>
      <c r="D1" s="309"/>
      <c r="E1" s="308" t="s">
        <v>3</v>
      </c>
      <c r="F1" s="308"/>
      <c r="G1" s="308"/>
      <c r="H1" s="308"/>
      <c r="I1" s="310" t="s">
        <v>162</v>
      </c>
      <c r="J1" s="307" t="s">
        <v>152</v>
      </c>
      <c r="K1" s="307"/>
      <c r="L1" s="310" t="s">
        <v>37</v>
      </c>
      <c r="M1" s="305" t="s">
        <v>5</v>
      </c>
    </row>
    <row r="2" spans="1:13" ht="75.75" customHeight="1" thickBot="1">
      <c r="A2" s="313"/>
      <c r="B2" s="16" t="s">
        <v>58</v>
      </c>
      <c r="C2" s="16" t="s">
        <v>108</v>
      </c>
      <c r="D2" s="16" t="s">
        <v>110</v>
      </c>
      <c r="E2" s="16" t="s">
        <v>109</v>
      </c>
      <c r="F2" s="16" t="s">
        <v>98</v>
      </c>
      <c r="G2" s="16" t="s">
        <v>117</v>
      </c>
      <c r="H2" s="16" t="s">
        <v>106</v>
      </c>
      <c r="I2" s="311"/>
      <c r="J2" s="85" t="s">
        <v>121</v>
      </c>
      <c r="K2" s="86" t="s">
        <v>151</v>
      </c>
      <c r="L2" s="311"/>
      <c r="M2" s="306"/>
    </row>
    <row r="3" spans="1:20" s="164" customFormat="1" ht="15" thickBot="1">
      <c r="A3" s="158">
        <v>1</v>
      </c>
      <c r="B3" s="159">
        <v>2</v>
      </c>
      <c r="C3" s="159">
        <v>3</v>
      </c>
      <c r="D3" s="159">
        <v>4</v>
      </c>
      <c r="E3" s="159">
        <v>5</v>
      </c>
      <c r="F3" s="159">
        <v>6</v>
      </c>
      <c r="G3" s="159">
        <v>7</v>
      </c>
      <c r="H3" s="159">
        <v>8</v>
      </c>
      <c r="I3" s="160">
        <v>9</v>
      </c>
      <c r="J3" s="159">
        <v>10</v>
      </c>
      <c r="K3" s="159">
        <v>11</v>
      </c>
      <c r="L3" s="161">
        <v>12</v>
      </c>
      <c r="M3" s="162">
        <v>13</v>
      </c>
      <c r="N3" s="163"/>
      <c r="O3" s="163"/>
      <c r="P3" s="163"/>
      <c r="Q3" s="163"/>
      <c r="R3" s="163"/>
      <c r="S3" s="163"/>
      <c r="T3" s="5"/>
    </row>
    <row r="4" spans="1:20" s="140" customFormat="1" ht="42.75">
      <c r="A4" s="58" t="s">
        <v>192</v>
      </c>
      <c r="B4" s="51">
        <v>2585</v>
      </c>
      <c r="C4" s="51">
        <v>148270</v>
      </c>
      <c r="D4" s="51"/>
      <c r="E4" s="51"/>
      <c r="F4" s="51"/>
      <c r="G4" s="51"/>
      <c r="H4" s="51"/>
      <c r="I4" s="51"/>
      <c r="J4" s="51">
        <v>2354</v>
      </c>
      <c r="K4" s="51"/>
      <c r="L4" s="151">
        <f>SUM(B4:K4)</f>
        <v>153209</v>
      </c>
      <c r="M4" s="183"/>
      <c r="N4" s="45"/>
      <c r="O4" s="45"/>
      <c r="P4" s="45"/>
      <c r="Q4" s="45"/>
      <c r="R4" s="45"/>
      <c r="S4" s="45"/>
      <c r="T4" s="139"/>
    </row>
    <row r="5" spans="1:20" s="140" customFormat="1" ht="15">
      <c r="A5" s="178" t="s">
        <v>184</v>
      </c>
      <c r="B5" s="10"/>
      <c r="C5" s="11">
        <v>1884</v>
      </c>
      <c r="D5" s="11"/>
      <c r="E5" s="11"/>
      <c r="F5" s="11"/>
      <c r="G5" s="11"/>
      <c r="H5" s="10"/>
      <c r="I5" s="10"/>
      <c r="J5" s="10"/>
      <c r="K5" s="10"/>
      <c r="L5" s="88">
        <f>SUM(B5:K5)</f>
        <v>1884</v>
      </c>
      <c r="M5" s="233"/>
      <c r="N5" s="45"/>
      <c r="O5" s="45"/>
      <c r="P5" s="45"/>
      <c r="Q5" s="45"/>
      <c r="R5" s="45"/>
      <c r="S5" s="45"/>
      <c r="T5" s="139"/>
    </row>
    <row r="6" spans="1:20" s="140" customFormat="1" ht="15">
      <c r="A6" s="178" t="s">
        <v>185</v>
      </c>
      <c r="B6" s="10">
        <v>2585</v>
      </c>
      <c r="C6" s="11">
        <f>SUM(C4:C5)</f>
        <v>150154</v>
      </c>
      <c r="D6" s="11"/>
      <c r="E6" s="11"/>
      <c r="F6" s="11"/>
      <c r="G6" s="11"/>
      <c r="H6" s="10"/>
      <c r="I6" s="10"/>
      <c r="J6" s="10">
        <v>2354</v>
      </c>
      <c r="K6" s="10"/>
      <c r="L6" s="88">
        <f>SUM(B6:K6)</f>
        <v>155093</v>
      </c>
      <c r="M6" s="233"/>
      <c r="N6" s="45"/>
      <c r="O6" s="45"/>
      <c r="P6" s="45"/>
      <c r="Q6" s="45"/>
      <c r="R6" s="45"/>
      <c r="S6" s="45"/>
      <c r="T6" s="139"/>
    </row>
    <row r="7" spans="1:20" s="140" customFormat="1" ht="15">
      <c r="A7" s="178"/>
      <c r="B7" s="10"/>
      <c r="C7" s="11"/>
      <c r="D7" s="11"/>
      <c r="E7" s="11"/>
      <c r="F7" s="11"/>
      <c r="G7" s="11"/>
      <c r="H7" s="10"/>
      <c r="I7" s="13"/>
      <c r="J7" s="13"/>
      <c r="K7" s="13"/>
      <c r="L7" s="12"/>
      <c r="M7" s="62"/>
      <c r="N7" s="45"/>
      <c r="O7" s="45"/>
      <c r="P7" s="45"/>
      <c r="Q7" s="45"/>
      <c r="R7" s="45"/>
      <c r="S7" s="45"/>
      <c r="T7" s="139"/>
    </row>
    <row r="8" spans="1:13" s="6" customFormat="1" ht="15">
      <c r="A8" s="61" t="s">
        <v>193</v>
      </c>
      <c r="B8" s="13">
        <v>11800</v>
      </c>
      <c r="C8" s="14">
        <v>27670</v>
      </c>
      <c r="D8" s="14"/>
      <c r="E8" s="14"/>
      <c r="F8" s="14"/>
      <c r="G8" s="14"/>
      <c r="H8" s="13"/>
      <c r="I8" s="13">
        <v>134365</v>
      </c>
      <c r="J8" s="13">
        <v>22547</v>
      </c>
      <c r="K8" s="184"/>
      <c r="L8" s="12">
        <f>SUM(B8:K8)</f>
        <v>196382</v>
      </c>
      <c r="M8" s="62"/>
    </row>
    <row r="9" spans="1:13" s="6" customFormat="1" ht="15">
      <c r="A9" s="178" t="s">
        <v>184</v>
      </c>
      <c r="B9" s="10">
        <v>3261</v>
      </c>
      <c r="C9" s="15">
        <v>45</v>
      </c>
      <c r="D9" s="15"/>
      <c r="E9" s="15"/>
      <c r="F9" s="15"/>
      <c r="G9" s="15"/>
      <c r="H9" s="10"/>
      <c r="I9" s="13">
        <v>1884</v>
      </c>
      <c r="J9" s="11"/>
      <c r="K9" s="15"/>
      <c r="L9" s="88">
        <f>SUM(B9:K9)</f>
        <v>5190</v>
      </c>
      <c r="M9" s="60"/>
    </row>
    <row r="10" spans="1:13" s="6" customFormat="1" ht="15">
      <c r="A10" s="178" t="s">
        <v>185</v>
      </c>
      <c r="B10" s="10">
        <v>11800</v>
      </c>
      <c r="C10" s="15">
        <f>SUM(C8:C9)</f>
        <v>27715</v>
      </c>
      <c r="D10" s="15"/>
      <c r="E10" s="15"/>
      <c r="F10" s="15"/>
      <c r="G10" s="15"/>
      <c r="H10" s="10"/>
      <c r="I10" s="13">
        <f>SUM(I8:I9)</f>
        <v>136249</v>
      </c>
      <c r="J10" s="11">
        <f>SUM(J8:J9)</f>
        <v>22547</v>
      </c>
      <c r="K10" s="15"/>
      <c r="L10" s="88">
        <f>SUM(B10:K10)</f>
        <v>198311</v>
      </c>
      <c r="M10" s="60"/>
    </row>
    <row r="11" spans="1:13" s="6" customFormat="1" ht="12.75" customHeight="1" thickBot="1">
      <c r="A11" s="61"/>
      <c r="B11" s="10"/>
      <c r="C11" s="15"/>
      <c r="D11" s="15"/>
      <c r="E11" s="15"/>
      <c r="F11" s="15"/>
      <c r="G11" s="15"/>
      <c r="H11" s="10"/>
      <c r="I11" s="13"/>
      <c r="J11" s="11"/>
      <c r="K11" s="15"/>
      <c r="L11" s="88"/>
      <c r="M11" s="60"/>
    </row>
    <row r="12" spans="1:13" s="137" customFormat="1" ht="15">
      <c r="A12" s="141" t="s">
        <v>17</v>
      </c>
      <c r="B12" s="185">
        <f aca="true" t="shared" si="0" ref="B12:C14">SUM(B4,B8)</f>
        <v>14385</v>
      </c>
      <c r="C12" s="185">
        <f t="shared" si="0"/>
        <v>175940</v>
      </c>
      <c r="D12" s="185"/>
      <c r="E12" s="185"/>
      <c r="F12" s="185"/>
      <c r="G12" s="185"/>
      <c r="H12" s="185"/>
      <c r="I12" s="185">
        <f aca="true" t="shared" si="1" ref="I12:J14">SUM(I4,I8)</f>
        <v>134365</v>
      </c>
      <c r="J12" s="185">
        <f t="shared" si="1"/>
        <v>24901</v>
      </c>
      <c r="K12" s="185"/>
      <c r="L12" s="185">
        <f>SUM(B12:K12)</f>
        <v>349591</v>
      </c>
      <c r="M12" s="186"/>
    </row>
    <row r="13" spans="1:13" s="137" customFormat="1" ht="15">
      <c r="A13" s="236" t="s">
        <v>184</v>
      </c>
      <c r="B13" s="237">
        <f t="shared" si="0"/>
        <v>3261</v>
      </c>
      <c r="C13" s="237">
        <f t="shared" si="0"/>
        <v>1929</v>
      </c>
      <c r="D13" s="237"/>
      <c r="E13" s="237"/>
      <c r="F13" s="237"/>
      <c r="G13" s="237"/>
      <c r="H13" s="237"/>
      <c r="I13" s="237">
        <f t="shared" si="1"/>
        <v>1884</v>
      </c>
      <c r="J13" s="237">
        <f t="shared" si="1"/>
        <v>0</v>
      </c>
      <c r="K13" s="237"/>
      <c r="L13" s="237">
        <f>SUM(L5,L9)</f>
        <v>7074</v>
      </c>
      <c r="M13" s="235"/>
    </row>
    <row r="14" spans="1:13" s="137" customFormat="1" ht="15">
      <c r="A14" s="236" t="s">
        <v>185</v>
      </c>
      <c r="B14" s="237">
        <f>SUM(B12:B13)</f>
        <v>17646</v>
      </c>
      <c r="C14" s="237">
        <f t="shared" si="0"/>
        <v>177869</v>
      </c>
      <c r="D14" s="237"/>
      <c r="E14" s="237"/>
      <c r="F14" s="237"/>
      <c r="G14" s="237"/>
      <c r="H14" s="237"/>
      <c r="I14" s="237">
        <f t="shared" si="1"/>
        <v>136249</v>
      </c>
      <c r="J14" s="237">
        <f t="shared" si="1"/>
        <v>24901</v>
      </c>
      <c r="K14" s="237"/>
      <c r="L14" s="237">
        <f>SUM(L12:L13)</f>
        <v>356665</v>
      </c>
      <c r="M14" s="235"/>
    </row>
    <row r="15" spans="1:13" s="6" customFormat="1" ht="15">
      <c r="A15" s="63" t="s">
        <v>48</v>
      </c>
      <c r="B15" s="65">
        <v>15495</v>
      </c>
      <c r="C15" s="65">
        <v>169155</v>
      </c>
      <c r="D15" s="150"/>
      <c r="E15" s="150"/>
      <c r="F15" s="150"/>
      <c r="G15" s="150"/>
      <c r="H15" s="150"/>
      <c r="I15" s="150">
        <v>132763</v>
      </c>
      <c r="J15" s="65">
        <v>23722</v>
      </c>
      <c r="K15" s="150"/>
      <c r="L15" s="12">
        <f>SUM(B15:K15)</f>
        <v>341135</v>
      </c>
      <c r="M15" s="66"/>
    </row>
    <row r="16" spans="1:13" s="6" customFormat="1" ht="15.75" thickBot="1">
      <c r="A16" s="64" t="s">
        <v>49</v>
      </c>
      <c r="B16" s="67">
        <v>2151</v>
      </c>
      <c r="C16" s="67">
        <v>8714</v>
      </c>
      <c r="D16" s="67"/>
      <c r="E16" s="67"/>
      <c r="F16" s="67"/>
      <c r="G16" s="67"/>
      <c r="H16" s="67"/>
      <c r="I16" s="67">
        <v>3486</v>
      </c>
      <c r="J16" s="67">
        <v>1179</v>
      </c>
      <c r="K16" s="67"/>
      <c r="L16" s="267">
        <f>SUM(B16:K16)</f>
        <v>15530</v>
      </c>
      <c r="M16" s="153"/>
    </row>
    <row r="17" spans="2:12" ht="15">
      <c r="B17" s="7"/>
      <c r="C17" s="7"/>
      <c r="D17" s="7"/>
      <c r="E17" s="7"/>
      <c r="F17" s="7"/>
      <c r="G17" s="7"/>
      <c r="H17" s="7"/>
      <c r="I17" s="89"/>
      <c r="J17" s="7"/>
      <c r="K17" s="7"/>
      <c r="L17" s="89"/>
    </row>
    <row r="18" ht="15">
      <c r="L18" s="89"/>
    </row>
    <row r="38" ht="15">
      <c r="F38" s="1" t="s">
        <v>183</v>
      </c>
    </row>
  </sheetData>
  <sheetProtection/>
  <mergeCells count="7">
    <mergeCell ref="M1:M2"/>
    <mergeCell ref="J1:K1"/>
    <mergeCell ref="E1:H1"/>
    <mergeCell ref="B1:D1"/>
    <mergeCell ref="I1:I2"/>
    <mergeCell ref="A1:A2"/>
    <mergeCell ref="L1:L2"/>
  </mergeCells>
  <printOptions/>
  <pageMargins left="0.1968503937007874" right="0.1968503937007874" top="1.1475" bottom="0.2362204724409449" header="0.1968503937007874" footer="0.3937007874015748"/>
  <pageSetup horizontalDpi="600" verticalDpi="600" orientation="landscape" paperSize="9" scale="90" r:id="rId1"/>
  <headerFooter>
    <oddHeader>&amp;C&amp;"Book Antiqua,Félkövér"&amp;11Keszthely és Környéke Kistérségi Többcélú Társulás
2022. évi főbb bevételei jogcím-csoportonként&amp;R&amp;"Book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28"/>
  <sheetViews>
    <sheetView view="pageLayout" workbookViewId="0" topLeftCell="A4">
      <selection activeCell="Q22" sqref="Q22:Q28"/>
    </sheetView>
  </sheetViews>
  <sheetFormatPr defaultColWidth="9.140625" defaultRowHeight="12.75"/>
  <cols>
    <col min="1" max="1" width="26.7109375" style="6" customWidth="1"/>
    <col min="2" max="2" width="8.57421875" style="33" customWidth="1"/>
    <col min="3" max="3" width="9.28125" style="34" customWidth="1"/>
    <col min="4" max="4" width="11.140625" style="1" customWidth="1"/>
    <col min="5" max="5" width="8.8515625" style="1" customWidth="1"/>
    <col min="6" max="6" width="8.28125" style="1" customWidth="1"/>
    <col min="7" max="7" width="8.57421875" style="1" customWidth="1"/>
    <col min="8" max="9" width="8.00390625" style="1" customWidth="1"/>
    <col min="10" max="10" width="8.140625" style="1" customWidth="1"/>
    <col min="11" max="11" width="9.00390625" style="1" customWidth="1"/>
    <col min="12" max="13" width="7.8515625" style="1" customWidth="1"/>
    <col min="14" max="14" width="7.00390625" style="1" bestFit="1" customWidth="1"/>
    <col min="15" max="15" width="5.7109375" style="1" bestFit="1" customWidth="1"/>
    <col min="16" max="16" width="8.00390625" style="1" bestFit="1" customWidth="1"/>
    <col min="17" max="17" width="9.28125" style="1" customWidth="1"/>
    <col min="18" max="16384" width="9.140625" style="1" customWidth="1"/>
  </cols>
  <sheetData>
    <row r="1" spans="1:17" ht="14.25" customHeight="1">
      <c r="A1" s="337" t="s">
        <v>87</v>
      </c>
      <c r="B1" s="340" t="s">
        <v>11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27" t="s">
        <v>36</v>
      </c>
      <c r="N1" s="328"/>
      <c r="O1" s="328"/>
      <c r="P1" s="329"/>
      <c r="Q1" s="314" t="s">
        <v>37</v>
      </c>
    </row>
    <row r="2" spans="1:17" ht="26.25" customHeight="1">
      <c r="A2" s="338"/>
      <c r="B2" s="317" t="s">
        <v>2</v>
      </c>
      <c r="C2" s="318"/>
      <c r="D2" s="318"/>
      <c r="E2" s="318"/>
      <c r="F2" s="318"/>
      <c r="G2" s="319"/>
      <c r="H2" s="320" t="s">
        <v>3</v>
      </c>
      <c r="I2" s="342"/>
      <c r="J2" s="342"/>
      <c r="K2" s="342"/>
      <c r="L2" s="321"/>
      <c r="M2" s="320" t="s">
        <v>107</v>
      </c>
      <c r="N2" s="321"/>
      <c r="O2" s="333" t="s">
        <v>166</v>
      </c>
      <c r="P2" s="324" t="s">
        <v>165</v>
      </c>
      <c r="Q2" s="315"/>
    </row>
    <row r="3" spans="1:17" ht="28.5" customHeight="1">
      <c r="A3" s="338"/>
      <c r="B3" s="322" t="s">
        <v>58</v>
      </c>
      <c r="C3" s="322" t="s">
        <v>18</v>
      </c>
      <c r="D3" s="336" t="s">
        <v>118</v>
      </c>
      <c r="E3" s="336" t="s">
        <v>104</v>
      </c>
      <c r="F3" s="322" t="s">
        <v>117</v>
      </c>
      <c r="G3" s="332" t="s">
        <v>99</v>
      </c>
      <c r="H3" s="322" t="s">
        <v>103</v>
      </c>
      <c r="I3" s="322" t="s">
        <v>164</v>
      </c>
      <c r="J3" s="322" t="s">
        <v>46</v>
      </c>
      <c r="K3" s="336" t="s">
        <v>105</v>
      </c>
      <c r="L3" s="332" t="s">
        <v>106</v>
      </c>
      <c r="M3" s="330" t="s">
        <v>86</v>
      </c>
      <c r="N3" s="331"/>
      <c r="O3" s="334"/>
      <c r="P3" s="325"/>
      <c r="Q3" s="315"/>
    </row>
    <row r="4" spans="1:17" ht="38.25">
      <c r="A4" s="339"/>
      <c r="B4" s="323"/>
      <c r="C4" s="323"/>
      <c r="D4" s="320"/>
      <c r="E4" s="320"/>
      <c r="F4" s="323"/>
      <c r="G4" s="332"/>
      <c r="H4" s="323"/>
      <c r="I4" s="323"/>
      <c r="J4" s="323"/>
      <c r="K4" s="320"/>
      <c r="L4" s="332"/>
      <c r="M4" s="27" t="s">
        <v>34</v>
      </c>
      <c r="N4" s="25" t="s">
        <v>35</v>
      </c>
      <c r="O4" s="335"/>
      <c r="P4" s="326"/>
      <c r="Q4" s="316"/>
    </row>
    <row r="5" spans="1:17" ht="14.25" thickBot="1">
      <c r="A5" s="28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1">
        <v>13</v>
      </c>
      <c r="N5" s="91">
        <v>14</v>
      </c>
      <c r="O5" s="29">
        <v>15</v>
      </c>
      <c r="P5" s="30">
        <v>16</v>
      </c>
      <c r="Q5" s="31">
        <v>17</v>
      </c>
    </row>
    <row r="6" spans="1:17" s="6" customFormat="1" ht="25.5">
      <c r="A6" s="133" t="s">
        <v>194</v>
      </c>
      <c r="B6" s="199">
        <v>9800</v>
      </c>
      <c r="C6" s="199"/>
      <c r="D6" s="199"/>
      <c r="E6" s="199">
        <v>22652</v>
      </c>
      <c r="F6" s="199"/>
      <c r="G6" s="199"/>
      <c r="H6" s="199"/>
      <c r="I6" s="199"/>
      <c r="J6" s="199"/>
      <c r="K6" s="199"/>
      <c r="L6" s="199"/>
      <c r="M6" s="199">
        <v>17486</v>
      </c>
      <c r="N6" s="199"/>
      <c r="O6" s="199"/>
      <c r="P6" s="199"/>
      <c r="Q6" s="200">
        <f>SUM(B6:P6)</f>
        <v>49938</v>
      </c>
    </row>
    <row r="7" spans="1:17" s="6" customFormat="1" ht="15">
      <c r="A7" s="171" t="s">
        <v>184</v>
      </c>
      <c r="B7" s="201">
        <v>3110</v>
      </c>
      <c r="C7" s="201"/>
      <c r="D7" s="201"/>
      <c r="E7" s="201">
        <v>19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>
        <f>SUM(B7:P7)</f>
        <v>3129</v>
      </c>
    </row>
    <row r="8" spans="1:17" s="6" customFormat="1" ht="27">
      <c r="A8" s="171" t="s">
        <v>186</v>
      </c>
      <c r="B8" s="201">
        <f>SUM(B6:B7)</f>
        <v>12910</v>
      </c>
      <c r="C8" s="201"/>
      <c r="D8" s="201"/>
      <c r="E8" s="201">
        <f>SUM(E6:E7)</f>
        <v>22671</v>
      </c>
      <c r="F8" s="201"/>
      <c r="G8" s="201"/>
      <c r="H8" s="201"/>
      <c r="I8" s="201"/>
      <c r="J8" s="201"/>
      <c r="K8" s="201"/>
      <c r="L8" s="201"/>
      <c r="M8" s="201">
        <f>SUM(M6:M7)</f>
        <v>17486</v>
      </c>
      <c r="N8" s="201"/>
      <c r="O8" s="201"/>
      <c r="P8" s="201"/>
      <c r="Q8" s="202">
        <f>SUM(B8:P8)</f>
        <v>53067</v>
      </c>
    </row>
    <row r="9" spans="1:17" s="6" customFormat="1" ht="15">
      <c r="A9" s="154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/>
    </row>
    <row r="10" spans="1:17" s="6" customFormat="1" ht="38.25">
      <c r="A10" s="42" t="s">
        <v>195</v>
      </c>
      <c r="B10" s="201">
        <v>2000</v>
      </c>
      <c r="C10" s="201"/>
      <c r="D10" s="201"/>
      <c r="E10" s="201">
        <v>5018</v>
      </c>
      <c r="F10" s="201"/>
      <c r="G10" s="201"/>
      <c r="H10" s="201"/>
      <c r="I10" s="201"/>
      <c r="J10" s="201"/>
      <c r="K10" s="201"/>
      <c r="L10" s="201"/>
      <c r="M10" s="201">
        <v>1179</v>
      </c>
      <c r="N10" s="201"/>
      <c r="O10" s="201"/>
      <c r="P10" s="201"/>
      <c r="Q10" s="202">
        <f>SUM(B10:P10)</f>
        <v>8197</v>
      </c>
    </row>
    <row r="11" spans="1:17" s="6" customFormat="1" ht="15">
      <c r="A11" s="171" t="s">
        <v>184</v>
      </c>
      <c r="B11" s="201">
        <v>151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>
        <f>SUM(B11:P11)</f>
        <v>151</v>
      </c>
    </row>
    <row r="12" spans="1:17" s="6" customFormat="1" ht="27">
      <c r="A12" s="171" t="s">
        <v>187</v>
      </c>
      <c r="B12" s="201">
        <f>SUM(B10:B11)</f>
        <v>2151</v>
      </c>
      <c r="C12" s="201"/>
      <c r="D12" s="201"/>
      <c r="E12" s="201">
        <v>5018</v>
      </c>
      <c r="F12" s="201"/>
      <c r="G12" s="201"/>
      <c r="H12" s="201"/>
      <c r="I12" s="201"/>
      <c r="J12" s="201"/>
      <c r="K12" s="201"/>
      <c r="L12" s="201"/>
      <c r="M12" s="201">
        <v>1179</v>
      </c>
      <c r="N12" s="201"/>
      <c r="O12" s="201"/>
      <c r="P12" s="201"/>
      <c r="Q12" s="202">
        <f>SUM(B12:P12)</f>
        <v>8348</v>
      </c>
    </row>
    <row r="13" spans="1:17" s="6" customFormat="1" ht="15">
      <c r="A13" s="42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</row>
    <row r="14" spans="1:17" s="6" customFormat="1" ht="25.5">
      <c r="A14" s="134" t="s">
        <v>196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>
        <v>3882</v>
      </c>
      <c r="N14" s="201"/>
      <c r="O14" s="201"/>
      <c r="P14" s="201"/>
      <c r="Q14" s="203">
        <f>SUM(B14:P14)</f>
        <v>3882</v>
      </c>
    </row>
    <row r="15" spans="1:17" s="6" customFormat="1" ht="15">
      <c r="A15" s="171" t="s">
        <v>184</v>
      </c>
      <c r="B15" s="201"/>
      <c r="C15" s="201"/>
      <c r="D15" s="201"/>
      <c r="E15" s="201">
        <v>26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3">
        <f>SUM(B15:P15)</f>
        <v>26</v>
      </c>
    </row>
    <row r="16" spans="1:17" s="6" customFormat="1" ht="27">
      <c r="A16" s="171" t="s">
        <v>188</v>
      </c>
      <c r="B16" s="201"/>
      <c r="C16" s="201"/>
      <c r="D16" s="201"/>
      <c r="E16" s="201">
        <v>26</v>
      </c>
      <c r="F16" s="201"/>
      <c r="G16" s="201"/>
      <c r="H16" s="201"/>
      <c r="I16" s="201"/>
      <c r="J16" s="201"/>
      <c r="K16" s="201"/>
      <c r="L16" s="201"/>
      <c r="M16" s="201">
        <v>3882</v>
      </c>
      <c r="N16" s="201"/>
      <c r="O16" s="201"/>
      <c r="P16" s="201"/>
      <c r="Q16" s="203">
        <f>SUM(B16:P16)</f>
        <v>3908</v>
      </c>
    </row>
    <row r="17" spans="1:17" s="6" customFormat="1" ht="15">
      <c r="A17" s="134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3"/>
    </row>
    <row r="18" spans="1:17" s="6" customFormat="1" ht="15">
      <c r="A18" s="42" t="s">
        <v>189</v>
      </c>
      <c r="B18" s="242">
        <v>2585</v>
      </c>
      <c r="C18" s="242"/>
      <c r="D18" s="242"/>
      <c r="E18" s="242">
        <v>148270</v>
      </c>
      <c r="F18" s="242"/>
      <c r="G18" s="242"/>
      <c r="H18" s="242"/>
      <c r="I18" s="242"/>
      <c r="J18" s="242"/>
      <c r="K18" s="242"/>
      <c r="L18" s="242"/>
      <c r="M18" s="242">
        <v>2354</v>
      </c>
      <c r="N18" s="242"/>
      <c r="O18" s="242"/>
      <c r="P18" s="242"/>
      <c r="Q18" s="203">
        <f>SUM(B18:P18)</f>
        <v>153209</v>
      </c>
    </row>
    <row r="19" spans="1:17" s="6" customFormat="1" ht="15">
      <c r="A19" s="167" t="s">
        <v>184</v>
      </c>
      <c r="B19" s="242"/>
      <c r="C19" s="242"/>
      <c r="D19" s="242"/>
      <c r="E19" s="242">
        <v>1884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03">
        <f>SUM(B19:P19)</f>
        <v>1884</v>
      </c>
    </row>
    <row r="20" spans="1:17" s="6" customFormat="1" ht="15">
      <c r="A20" s="167" t="s">
        <v>189</v>
      </c>
      <c r="B20" s="242">
        <v>2585</v>
      </c>
      <c r="C20" s="242"/>
      <c r="D20" s="242"/>
      <c r="E20" s="242">
        <f>SUM(E18:E19)</f>
        <v>150154</v>
      </c>
      <c r="F20" s="242"/>
      <c r="G20" s="242"/>
      <c r="H20" s="242"/>
      <c r="I20" s="242"/>
      <c r="J20" s="242"/>
      <c r="K20" s="242"/>
      <c r="L20" s="242"/>
      <c r="M20" s="242">
        <v>2354</v>
      </c>
      <c r="N20" s="242"/>
      <c r="O20" s="242"/>
      <c r="P20" s="242"/>
      <c r="Q20" s="203">
        <f>SUM(B20:P20)</f>
        <v>155093</v>
      </c>
    </row>
    <row r="21" spans="1:17" s="6" customFormat="1" ht="15.75" thickBo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</row>
    <row r="22" spans="1:17" s="6" customFormat="1" ht="15">
      <c r="A22" s="241" t="s">
        <v>1</v>
      </c>
      <c r="B22" s="239">
        <f>SUM(B6,B10,B18)</f>
        <v>14385</v>
      </c>
      <c r="C22" s="238"/>
      <c r="D22" s="238"/>
      <c r="E22" s="239">
        <f>SUM(E6,E10,E14,E18,)</f>
        <v>175940</v>
      </c>
      <c r="F22" s="238"/>
      <c r="G22" s="238"/>
      <c r="H22" s="238"/>
      <c r="I22" s="238"/>
      <c r="J22" s="238"/>
      <c r="K22" s="238"/>
      <c r="L22" s="238"/>
      <c r="M22" s="239">
        <f>SUM(M6,M10,M14,M18)</f>
        <v>24901</v>
      </c>
      <c r="N22" s="238"/>
      <c r="O22" s="238"/>
      <c r="P22" s="238"/>
      <c r="Q22" s="240">
        <f>SUM(Q6,Q10,Q14,Q18)</f>
        <v>215226</v>
      </c>
    </row>
    <row r="23" spans="1:17" s="6" customFormat="1" ht="15">
      <c r="A23" s="167" t="s">
        <v>184</v>
      </c>
      <c r="B23" s="204">
        <f>SUM(B7,B11,B15,B19)</f>
        <v>3261</v>
      </c>
      <c r="C23" s="204"/>
      <c r="D23" s="204"/>
      <c r="E23" s="204">
        <v>1929</v>
      </c>
      <c r="F23" s="204"/>
      <c r="G23" s="204"/>
      <c r="H23" s="204"/>
      <c r="I23" s="204"/>
      <c r="J23" s="204"/>
      <c r="K23" s="204"/>
      <c r="L23" s="204"/>
      <c r="M23" s="204">
        <f>SUM(M7,M11,M15,M19)</f>
        <v>0</v>
      </c>
      <c r="N23" s="204"/>
      <c r="O23" s="204"/>
      <c r="P23" s="204"/>
      <c r="Q23" s="204">
        <f>SUM(Q7,Q11,Q15,Q19)</f>
        <v>5190</v>
      </c>
    </row>
    <row r="24" spans="1:17" s="6" customFormat="1" ht="15">
      <c r="A24" s="167" t="s">
        <v>190</v>
      </c>
      <c r="B24" s="204">
        <f>SUM(B8,B12,B16,B20)</f>
        <v>17646</v>
      </c>
      <c r="C24" s="204"/>
      <c r="D24" s="204"/>
      <c r="E24" s="204">
        <v>177869</v>
      </c>
      <c r="F24" s="204"/>
      <c r="G24" s="204"/>
      <c r="H24" s="204"/>
      <c r="I24" s="204"/>
      <c r="J24" s="204"/>
      <c r="K24" s="204"/>
      <c r="L24" s="204"/>
      <c r="M24" s="204">
        <f>SUM(M8,M12,M16,M20)</f>
        <v>24901</v>
      </c>
      <c r="N24" s="204"/>
      <c r="O24" s="204"/>
      <c r="P24" s="204"/>
      <c r="Q24" s="204">
        <f>SUM(Q8,Q12,Q16,Q20)</f>
        <v>220416</v>
      </c>
    </row>
    <row r="25" spans="1:17" s="137" customFormat="1" ht="15">
      <c r="A25" s="136" t="s">
        <v>81</v>
      </c>
      <c r="B25" s="204">
        <v>15495</v>
      </c>
      <c r="C25" s="205"/>
      <c r="D25" s="205"/>
      <c r="E25" s="204">
        <v>169155</v>
      </c>
      <c r="F25" s="205"/>
      <c r="G25" s="205"/>
      <c r="H25" s="205"/>
      <c r="I25" s="205"/>
      <c r="J25" s="205"/>
      <c r="K25" s="205"/>
      <c r="L25" s="205"/>
      <c r="M25" s="204">
        <v>23722</v>
      </c>
      <c r="N25" s="205"/>
      <c r="O25" s="205"/>
      <c r="P25" s="205"/>
      <c r="Q25" s="219">
        <f>SUM(B25:P25)</f>
        <v>208372</v>
      </c>
    </row>
    <row r="26" spans="1:17" s="137" customFormat="1" ht="15.75" thickBot="1">
      <c r="A26" s="138" t="s">
        <v>49</v>
      </c>
      <c r="B26" s="264">
        <v>2151</v>
      </c>
      <c r="C26" s="220"/>
      <c r="D26" s="220"/>
      <c r="E26" s="264">
        <v>8714</v>
      </c>
      <c r="F26" s="220"/>
      <c r="G26" s="220"/>
      <c r="H26" s="220"/>
      <c r="I26" s="220"/>
      <c r="J26" s="220"/>
      <c r="K26" s="220"/>
      <c r="L26" s="220"/>
      <c r="M26" s="264">
        <v>1179</v>
      </c>
      <c r="N26" s="220"/>
      <c r="O26" s="220"/>
      <c r="P26" s="220"/>
      <c r="Q26" s="265">
        <f>SUM(B26:P26)</f>
        <v>12044</v>
      </c>
    </row>
    <row r="27" ht="13.5">
      <c r="M27" s="268"/>
    </row>
    <row r="28" spans="13:17" ht="13.5">
      <c r="M28" s="268"/>
      <c r="Q28" s="269"/>
    </row>
  </sheetData>
  <sheetProtection/>
  <mergeCells count="21">
    <mergeCell ref="D3:D4"/>
    <mergeCell ref="C3:C4"/>
    <mergeCell ref="O2:O4"/>
    <mergeCell ref="K3:K4"/>
    <mergeCell ref="A1:A4"/>
    <mergeCell ref="B1:L1"/>
    <mergeCell ref="H2:L2"/>
    <mergeCell ref="G3:G4"/>
    <mergeCell ref="F3:F4"/>
    <mergeCell ref="I3:I4"/>
    <mergeCell ref="E3:E4"/>
    <mergeCell ref="Q1:Q4"/>
    <mergeCell ref="B2:G2"/>
    <mergeCell ref="M2:N2"/>
    <mergeCell ref="B3:B4"/>
    <mergeCell ref="P2:P4"/>
    <mergeCell ref="M1:P1"/>
    <mergeCell ref="M3:N3"/>
    <mergeCell ref="H3:H4"/>
    <mergeCell ref="J3:J4"/>
    <mergeCell ref="L3:L4"/>
  </mergeCells>
  <printOptions/>
  <pageMargins left="0.31496062992125984" right="0.2362204724409449" top="1.2825" bottom="0.35433070866141736" header="0.2362204724409449" footer="0.2362204724409449"/>
  <pageSetup horizontalDpi="600" verticalDpi="600" orientation="landscape" paperSize="9" scale="90" r:id="rId1"/>
  <headerFooter>
    <oddHeader>&amp;C&amp;"Book Antiqua,Félkövér"&amp;11Keszthely és Környéke Kistérségi Többcélú Társulás
2022. évi bevételei&amp;R&amp;"Book Antiqua,Félkövér"4. melléklet
ezer Ft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8"/>
  <sheetViews>
    <sheetView view="pageLayout" workbookViewId="0" topLeftCell="A6">
      <selection activeCell="E17" sqref="E17"/>
    </sheetView>
  </sheetViews>
  <sheetFormatPr defaultColWidth="9.140625" defaultRowHeight="12.75"/>
  <cols>
    <col min="1" max="1" width="15.57421875" style="35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349" t="s">
        <v>13</v>
      </c>
      <c r="B1" s="355" t="s">
        <v>42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/>
      <c r="P1" s="327" t="s">
        <v>16</v>
      </c>
      <c r="Q1" s="329"/>
      <c r="R1" s="343" t="s">
        <v>8</v>
      </c>
    </row>
    <row r="2" spans="1:18" ht="15" customHeight="1">
      <c r="A2" s="350"/>
      <c r="B2" s="352" t="s">
        <v>7</v>
      </c>
      <c r="C2" s="353"/>
      <c r="D2" s="353"/>
      <c r="E2" s="353"/>
      <c r="F2" s="353"/>
      <c r="G2" s="353"/>
      <c r="H2" s="353"/>
      <c r="I2" s="353"/>
      <c r="J2" s="352" t="s">
        <v>47</v>
      </c>
      <c r="K2" s="353"/>
      <c r="L2" s="353"/>
      <c r="M2" s="353"/>
      <c r="N2" s="353"/>
      <c r="O2" s="354"/>
      <c r="P2" s="346" t="s">
        <v>156</v>
      </c>
      <c r="Q2" s="323" t="s">
        <v>153</v>
      </c>
      <c r="R2" s="344"/>
    </row>
    <row r="3" spans="1:18" ht="16.5" customHeight="1">
      <c r="A3" s="350"/>
      <c r="B3" s="336" t="s">
        <v>0</v>
      </c>
      <c r="C3" s="322" t="s">
        <v>88</v>
      </c>
      <c r="D3" s="322" t="s">
        <v>9</v>
      </c>
      <c r="E3" s="322" t="s">
        <v>40</v>
      </c>
      <c r="F3" s="348" t="s">
        <v>39</v>
      </c>
      <c r="G3" s="348"/>
      <c r="H3" s="348"/>
      <c r="I3" s="348"/>
      <c r="J3" s="347" t="s">
        <v>161</v>
      </c>
      <c r="K3" s="346" t="s">
        <v>10</v>
      </c>
      <c r="L3" s="332" t="s">
        <v>45</v>
      </c>
      <c r="M3" s="332"/>
      <c r="N3" s="332"/>
      <c r="O3" s="332"/>
      <c r="P3" s="346"/>
      <c r="Q3" s="332"/>
      <c r="R3" s="344"/>
    </row>
    <row r="4" spans="1:18" ht="38.25">
      <c r="A4" s="351"/>
      <c r="B4" s="320"/>
      <c r="C4" s="323"/>
      <c r="D4" s="323"/>
      <c r="E4" s="323"/>
      <c r="F4" s="82" t="s">
        <v>160</v>
      </c>
      <c r="G4" s="26" t="s">
        <v>90</v>
      </c>
      <c r="H4" s="26" t="s">
        <v>111</v>
      </c>
      <c r="I4" s="84" t="s">
        <v>93</v>
      </c>
      <c r="J4" s="323"/>
      <c r="K4" s="320"/>
      <c r="L4" s="26" t="s">
        <v>89</v>
      </c>
      <c r="M4" s="26" t="s">
        <v>90</v>
      </c>
      <c r="N4" s="84" t="s">
        <v>93</v>
      </c>
      <c r="O4" s="84" t="s">
        <v>111</v>
      </c>
      <c r="P4" s="320"/>
      <c r="Q4" s="332"/>
      <c r="R4" s="345"/>
    </row>
    <row r="5" spans="1:18" ht="14.2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40">
        <v>18</v>
      </c>
    </row>
    <row r="6" spans="1:18" s="6" customFormat="1" ht="85.5">
      <c r="A6" s="141" t="s">
        <v>197</v>
      </c>
      <c r="B6" s="206">
        <v>3884</v>
      </c>
      <c r="C6" s="206">
        <v>510</v>
      </c>
      <c r="D6" s="206">
        <v>7390</v>
      </c>
      <c r="E6" s="206"/>
      <c r="F6" s="206">
        <v>7060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>
        <f>SUM(B6:Q6)</f>
        <v>18844</v>
      </c>
    </row>
    <row r="7" spans="1:18" s="6" customFormat="1" ht="15">
      <c r="A7" s="178" t="s">
        <v>184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46">
        <f>SUM(B7:Q7)</f>
        <v>0</v>
      </c>
    </row>
    <row r="8" spans="1:18" s="6" customFormat="1" ht="28.5">
      <c r="A8" s="178" t="s">
        <v>185</v>
      </c>
      <c r="B8" s="208">
        <v>3884</v>
      </c>
      <c r="C8" s="208">
        <v>510</v>
      </c>
      <c r="D8" s="208">
        <f>SUM(D6:D7)</f>
        <v>7390</v>
      </c>
      <c r="E8" s="208"/>
      <c r="F8" s="208">
        <v>7060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46">
        <f>SUM(B8:Q8)</f>
        <v>18844</v>
      </c>
    </row>
    <row r="9" spans="1:18" s="6" customFormat="1" ht="15">
      <c r="A9" s="179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194"/>
    </row>
    <row r="10" spans="1:18" s="6" customFormat="1" ht="28.5">
      <c r="A10" s="142" t="s">
        <v>198</v>
      </c>
      <c r="B10" s="247">
        <v>153242</v>
      </c>
      <c r="C10" s="247">
        <v>21268</v>
      </c>
      <c r="D10" s="247">
        <v>21074</v>
      </c>
      <c r="E10" s="247"/>
      <c r="F10" s="247"/>
      <c r="G10" s="247"/>
      <c r="H10" s="247"/>
      <c r="I10" s="247"/>
      <c r="J10" s="247">
        <v>798</v>
      </c>
      <c r="K10" s="247"/>
      <c r="L10" s="247"/>
      <c r="M10" s="247"/>
      <c r="N10" s="247"/>
      <c r="O10" s="247"/>
      <c r="P10" s="247"/>
      <c r="Q10" s="247"/>
      <c r="R10" s="248">
        <f>SUM(B10:Q10)</f>
        <v>196382</v>
      </c>
    </row>
    <row r="11" spans="1:18" s="6" customFormat="1" ht="15">
      <c r="A11" s="178" t="s">
        <v>184</v>
      </c>
      <c r="B11" s="209">
        <v>1936</v>
      </c>
      <c r="C11" s="209">
        <v>202</v>
      </c>
      <c r="D11" s="209">
        <v>3052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194">
        <f>SUM(B11:Q11)</f>
        <v>5190</v>
      </c>
    </row>
    <row r="12" spans="1:18" s="6" customFormat="1" ht="28.5">
      <c r="A12" s="178" t="s">
        <v>185</v>
      </c>
      <c r="B12" s="209">
        <f>SUM(B10:B11)</f>
        <v>155178</v>
      </c>
      <c r="C12" s="209">
        <f>SUM(C10:C11)</f>
        <v>21470</v>
      </c>
      <c r="D12" s="209">
        <f>SUM(D10:D11)</f>
        <v>24126</v>
      </c>
      <c r="E12" s="209"/>
      <c r="F12" s="209"/>
      <c r="G12" s="209"/>
      <c r="H12" s="209"/>
      <c r="I12" s="209"/>
      <c r="J12" s="209">
        <v>798</v>
      </c>
      <c r="K12" s="209"/>
      <c r="L12" s="209"/>
      <c r="M12" s="209"/>
      <c r="N12" s="209"/>
      <c r="O12" s="209"/>
      <c r="P12" s="209"/>
      <c r="Q12" s="209"/>
      <c r="R12" s="194">
        <f>SUM(B12:Q12)</f>
        <v>201572</v>
      </c>
    </row>
    <row r="13" spans="1:18" s="6" customFormat="1" ht="15.75" thickBot="1">
      <c r="A13" s="234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196"/>
    </row>
    <row r="14" spans="1:18" s="6" customFormat="1" ht="16.5" customHeight="1">
      <c r="A14" s="141" t="s">
        <v>43</v>
      </c>
      <c r="B14" s="250">
        <f>SUM(B6+B10)</f>
        <v>157126</v>
      </c>
      <c r="C14" s="250">
        <f>SUM(C6+C10)</f>
        <v>21778</v>
      </c>
      <c r="D14" s="250">
        <f>SUM(D6+D10)</f>
        <v>28464</v>
      </c>
      <c r="E14" s="250"/>
      <c r="F14" s="250">
        <f>SUM(F6+F10)</f>
        <v>7060</v>
      </c>
      <c r="G14" s="250"/>
      <c r="H14" s="250"/>
      <c r="I14" s="250"/>
      <c r="J14" s="250">
        <f>SUM(J6+J10)</f>
        <v>798</v>
      </c>
      <c r="K14" s="250"/>
      <c r="L14" s="250"/>
      <c r="M14" s="250"/>
      <c r="N14" s="250"/>
      <c r="O14" s="250"/>
      <c r="P14" s="250"/>
      <c r="Q14" s="250"/>
      <c r="R14" s="207">
        <f>SUM(R6+R10)</f>
        <v>215226</v>
      </c>
    </row>
    <row r="15" spans="1:18" s="6" customFormat="1" ht="16.5" customHeight="1">
      <c r="A15" s="236" t="s">
        <v>184</v>
      </c>
      <c r="B15" s="193">
        <f>SUM(B7,B11)</f>
        <v>1936</v>
      </c>
      <c r="C15" s="193">
        <f>SUM(C7,C11)</f>
        <v>202</v>
      </c>
      <c r="D15" s="193">
        <f>SUM(D7,D11)</f>
        <v>3052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4">
        <f>SUM(R7,R11)</f>
        <v>5190</v>
      </c>
    </row>
    <row r="16" spans="1:18" s="6" customFormat="1" ht="28.5">
      <c r="A16" s="236" t="s">
        <v>185</v>
      </c>
      <c r="B16" s="193">
        <f>SUM(B14:B15)</f>
        <v>159062</v>
      </c>
      <c r="C16" s="193">
        <f>SUM(C14:C15)</f>
        <v>21980</v>
      </c>
      <c r="D16" s="193">
        <f>SUM(D14:D15)</f>
        <v>31516</v>
      </c>
      <c r="E16" s="193"/>
      <c r="F16" s="193">
        <f>SUM(F8,F12)</f>
        <v>7060</v>
      </c>
      <c r="G16" s="193"/>
      <c r="H16" s="193"/>
      <c r="I16" s="193"/>
      <c r="J16" s="193">
        <v>798</v>
      </c>
      <c r="K16" s="193"/>
      <c r="L16" s="193"/>
      <c r="M16" s="193"/>
      <c r="N16" s="193"/>
      <c r="O16" s="193"/>
      <c r="P16" s="193"/>
      <c r="Q16" s="193"/>
      <c r="R16" s="194">
        <f>SUM(R8,R12)</f>
        <v>220416</v>
      </c>
    </row>
    <row r="17" spans="1:18" s="137" customFormat="1" ht="15">
      <c r="A17" s="142" t="s">
        <v>81</v>
      </c>
      <c r="B17" s="193">
        <v>151353</v>
      </c>
      <c r="C17" s="193">
        <v>21217</v>
      </c>
      <c r="D17" s="193">
        <v>28179</v>
      </c>
      <c r="E17" s="193"/>
      <c r="F17" s="193">
        <v>6850</v>
      </c>
      <c r="G17" s="193"/>
      <c r="H17" s="193"/>
      <c r="I17" s="193"/>
      <c r="J17" s="193">
        <v>773</v>
      </c>
      <c r="K17" s="193"/>
      <c r="L17" s="193"/>
      <c r="M17" s="193"/>
      <c r="N17" s="193"/>
      <c r="O17" s="193"/>
      <c r="P17" s="193"/>
      <c r="Q17" s="193"/>
      <c r="R17" s="194">
        <f>SUM(B17:Q17)</f>
        <v>208372</v>
      </c>
    </row>
    <row r="18" spans="1:18" s="137" customFormat="1" ht="29.25" thickBot="1">
      <c r="A18" s="143" t="s">
        <v>49</v>
      </c>
      <c r="B18" s="195">
        <v>7709</v>
      </c>
      <c r="C18" s="195">
        <v>763</v>
      </c>
      <c r="D18" s="195">
        <v>3337</v>
      </c>
      <c r="E18" s="195"/>
      <c r="F18" s="195">
        <v>210</v>
      </c>
      <c r="G18" s="195"/>
      <c r="H18" s="195"/>
      <c r="I18" s="195"/>
      <c r="J18" s="195">
        <v>25</v>
      </c>
      <c r="K18" s="195"/>
      <c r="L18" s="195"/>
      <c r="M18" s="195"/>
      <c r="N18" s="195"/>
      <c r="O18" s="195"/>
      <c r="P18" s="195"/>
      <c r="Q18" s="195"/>
      <c r="R18" s="196">
        <f>SUM(B18:Q18)</f>
        <v>12044</v>
      </c>
    </row>
    <row r="22" ht="14.25" customHeight="1"/>
  </sheetData>
  <sheetProtection/>
  <mergeCells count="16">
    <mergeCell ref="A1:A4"/>
    <mergeCell ref="C3:C4"/>
    <mergeCell ref="D3:D4"/>
    <mergeCell ref="B3:B4"/>
    <mergeCell ref="E3:E4"/>
    <mergeCell ref="J2:O2"/>
    <mergeCell ref="B2:I2"/>
    <mergeCell ref="B1:O1"/>
    <mergeCell ref="R1:R4"/>
    <mergeCell ref="K3:K4"/>
    <mergeCell ref="J3:J4"/>
    <mergeCell ref="F3:I3"/>
    <mergeCell ref="L3:O3"/>
    <mergeCell ref="P2:P4"/>
    <mergeCell ref="Q2:Q4"/>
    <mergeCell ref="P1:Q1"/>
  </mergeCells>
  <printOptions/>
  <pageMargins left="0.15748031496062992" right="0.2362204724409449" top="1.158333333333333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2022. évi kiadásai kiemelt előirányzatok szerinti bontásban&amp;R&amp;"Book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27"/>
  <sheetViews>
    <sheetView view="pageLayout" workbookViewId="0" topLeftCell="A4">
      <selection activeCell="Q25" sqref="Q25"/>
    </sheetView>
  </sheetViews>
  <sheetFormatPr defaultColWidth="9.140625" defaultRowHeight="12.75"/>
  <cols>
    <col min="1" max="1" width="24.28125" style="146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337" t="s">
        <v>87</v>
      </c>
      <c r="B1" s="358" t="s">
        <v>42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60"/>
      <c r="P1" s="365" t="s">
        <v>16</v>
      </c>
      <c r="Q1" s="366"/>
      <c r="R1" s="367"/>
      <c r="S1" s="343" t="s">
        <v>8</v>
      </c>
    </row>
    <row r="2" spans="1:19" ht="13.5" customHeight="1">
      <c r="A2" s="338"/>
      <c r="B2" s="361" t="s">
        <v>7</v>
      </c>
      <c r="C2" s="362"/>
      <c r="D2" s="362"/>
      <c r="E2" s="362"/>
      <c r="F2" s="362"/>
      <c r="G2" s="362"/>
      <c r="H2" s="362"/>
      <c r="I2" s="363"/>
      <c r="J2" s="368" t="s">
        <v>47</v>
      </c>
      <c r="K2" s="369"/>
      <c r="L2" s="369"/>
      <c r="M2" s="369"/>
      <c r="N2" s="369"/>
      <c r="O2" s="370"/>
      <c r="P2" s="364" t="s">
        <v>154</v>
      </c>
      <c r="Q2" s="336" t="s">
        <v>155</v>
      </c>
      <c r="R2" s="332" t="s">
        <v>153</v>
      </c>
      <c r="S2" s="344"/>
    </row>
    <row r="3" spans="1:19" ht="20.25" customHeight="1">
      <c r="A3" s="338"/>
      <c r="B3" s="336" t="s">
        <v>38</v>
      </c>
      <c r="C3" s="322" t="s">
        <v>88</v>
      </c>
      <c r="D3" s="322" t="s">
        <v>9</v>
      </c>
      <c r="E3" s="322" t="s">
        <v>40</v>
      </c>
      <c r="F3" s="371" t="s">
        <v>6</v>
      </c>
      <c r="G3" s="372"/>
      <c r="H3" s="372"/>
      <c r="I3" s="373"/>
      <c r="J3" s="332" t="s">
        <v>91</v>
      </c>
      <c r="K3" s="332" t="s">
        <v>92</v>
      </c>
      <c r="L3" s="332" t="s">
        <v>101</v>
      </c>
      <c r="M3" s="332"/>
      <c r="N3" s="332"/>
      <c r="O3" s="332"/>
      <c r="P3" s="364"/>
      <c r="Q3" s="346"/>
      <c r="R3" s="332"/>
      <c r="S3" s="344"/>
    </row>
    <row r="4" spans="1:19" ht="76.5">
      <c r="A4" s="339"/>
      <c r="B4" s="320"/>
      <c r="C4" s="323"/>
      <c r="D4" s="323"/>
      <c r="E4" s="323"/>
      <c r="F4" s="32" t="s">
        <v>112</v>
      </c>
      <c r="G4" s="36" t="s">
        <v>113</v>
      </c>
      <c r="H4" s="83" t="s">
        <v>93</v>
      </c>
      <c r="I4" s="83" t="s">
        <v>111</v>
      </c>
      <c r="J4" s="332"/>
      <c r="K4" s="332"/>
      <c r="L4" s="36" t="s">
        <v>114</v>
      </c>
      <c r="M4" s="36" t="s">
        <v>115</v>
      </c>
      <c r="N4" s="36" t="s">
        <v>41</v>
      </c>
      <c r="O4" s="83" t="s">
        <v>116</v>
      </c>
      <c r="P4" s="364"/>
      <c r="Q4" s="320"/>
      <c r="R4" s="332"/>
      <c r="S4" s="345"/>
    </row>
    <row r="5" spans="1:19" ht="1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197">
        <v>16</v>
      </c>
      <c r="Q5" s="38">
        <v>17</v>
      </c>
      <c r="R5" s="38">
        <v>18</v>
      </c>
      <c r="S5" s="46">
        <v>19</v>
      </c>
    </row>
    <row r="6" spans="1:21" s="41" customFormat="1" ht="26.25">
      <c r="A6" s="157" t="s">
        <v>194</v>
      </c>
      <c r="B6" s="187">
        <v>125301</v>
      </c>
      <c r="C6" s="187">
        <v>17833</v>
      </c>
      <c r="D6" s="187">
        <v>14457</v>
      </c>
      <c r="E6" s="187"/>
      <c r="F6" s="187"/>
      <c r="G6" s="187"/>
      <c r="H6" s="187"/>
      <c r="I6" s="187"/>
      <c r="J6" s="187">
        <v>449</v>
      </c>
      <c r="K6" s="187"/>
      <c r="L6" s="187"/>
      <c r="M6" s="187"/>
      <c r="N6" s="187"/>
      <c r="O6" s="187"/>
      <c r="P6" s="187"/>
      <c r="Q6" s="187"/>
      <c r="R6" s="187"/>
      <c r="S6" s="188">
        <f>SUM(B6:R6)</f>
        <v>158040</v>
      </c>
      <c r="T6" s="44"/>
      <c r="U6" s="43"/>
    </row>
    <row r="7" spans="1:21" s="41" customFormat="1" ht="14.25">
      <c r="A7" s="171" t="s">
        <v>184</v>
      </c>
      <c r="B7" s="189">
        <v>1242</v>
      </c>
      <c r="C7" s="189">
        <v>161</v>
      </c>
      <c r="D7" s="189">
        <v>3110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>
        <f>SUM(B7:R7)</f>
        <v>4513</v>
      </c>
      <c r="T7" s="44"/>
      <c r="U7" s="43"/>
    </row>
    <row r="8" spans="1:21" s="41" customFormat="1" ht="14.25" customHeight="1">
      <c r="A8" s="152" t="s">
        <v>186</v>
      </c>
      <c r="B8" s="189">
        <f>SUM(B6:B7)</f>
        <v>126543</v>
      </c>
      <c r="C8" s="189">
        <f>SUM(C6:C7)</f>
        <v>17994</v>
      </c>
      <c r="D8" s="189">
        <f>SUM(D6:D7)</f>
        <v>17567</v>
      </c>
      <c r="E8" s="189"/>
      <c r="F8" s="189"/>
      <c r="G8" s="189"/>
      <c r="H8" s="189"/>
      <c r="I8" s="189"/>
      <c r="J8" s="189">
        <f>SUM(J6:J7)</f>
        <v>449</v>
      </c>
      <c r="K8" s="189"/>
      <c r="L8" s="189"/>
      <c r="M8" s="189"/>
      <c r="N8" s="189"/>
      <c r="O8" s="189"/>
      <c r="P8" s="189"/>
      <c r="Q8" s="189"/>
      <c r="R8" s="189"/>
      <c r="S8" s="189">
        <f>SUM(S6:S7)</f>
        <v>162553</v>
      </c>
      <c r="T8" s="44"/>
      <c r="U8" s="43"/>
    </row>
    <row r="9" spans="1:21" s="41" customFormat="1" ht="14.25">
      <c r="A9" s="152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44"/>
      <c r="U9" s="43"/>
    </row>
    <row r="10" spans="1:20" s="41" customFormat="1" ht="39">
      <c r="A10" s="42" t="s">
        <v>195</v>
      </c>
      <c r="B10" s="191">
        <v>7406</v>
      </c>
      <c r="C10" s="191">
        <v>773</v>
      </c>
      <c r="D10" s="191">
        <v>3395</v>
      </c>
      <c r="E10" s="191"/>
      <c r="F10" s="191"/>
      <c r="G10" s="191"/>
      <c r="H10" s="191"/>
      <c r="I10" s="191"/>
      <c r="J10" s="191">
        <v>25</v>
      </c>
      <c r="K10" s="191"/>
      <c r="L10" s="191"/>
      <c r="M10" s="191"/>
      <c r="N10" s="191"/>
      <c r="O10" s="191"/>
      <c r="P10" s="191"/>
      <c r="Q10" s="191"/>
      <c r="R10" s="191"/>
      <c r="S10" s="192">
        <f>SUM(B10:R10)</f>
        <v>11599</v>
      </c>
      <c r="T10" s="44"/>
    </row>
    <row r="11" spans="1:20" s="41" customFormat="1" ht="14.25">
      <c r="A11" s="171" t="s">
        <v>184</v>
      </c>
      <c r="B11" s="189">
        <v>303</v>
      </c>
      <c r="C11" s="189">
        <v>-10</v>
      </c>
      <c r="D11" s="189">
        <v>-58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>
        <f>SUM(B11:R11)</f>
        <v>235</v>
      </c>
      <c r="T11" s="44"/>
    </row>
    <row r="12" spans="1:20" s="41" customFormat="1" ht="26.25">
      <c r="A12" s="152" t="s">
        <v>187</v>
      </c>
      <c r="B12" s="189">
        <f>SUM(B10:B11)</f>
        <v>7709</v>
      </c>
      <c r="C12" s="189">
        <f>SUM(C10:C11)</f>
        <v>763</v>
      </c>
      <c r="D12" s="189">
        <f>SUM(D10:D11)</f>
        <v>3337</v>
      </c>
      <c r="E12" s="189"/>
      <c r="F12" s="189"/>
      <c r="G12" s="189"/>
      <c r="H12" s="189"/>
      <c r="I12" s="189"/>
      <c r="J12" s="189">
        <v>25</v>
      </c>
      <c r="K12" s="189"/>
      <c r="L12" s="189"/>
      <c r="M12" s="189"/>
      <c r="N12" s="189"/>
      <c r="O12" s="189"/>
      <c r="P12" s="189"/>
      <c r="Q12" s="189"/>
      <c r="R12" s="189"/>
      <c r="S12" s="190">
        <f>SUM(B12:R12)</f>
        <v>11834</v>
      </c>
      <c r="T12" s="44"/>
    </row>
    <row r="13" spans="1:20" s="41" customFormat="1" ht="14.25">
      <c r="A13" s="152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/>
      <c r="T13" s="44"/>
    </row>
    <row r="14" spans="1:21" s="41" customFormat="1" ht="39">
      <c r="A14" s="152" t="s">
        <v>196</v>
      </c>
      <c r="B14" s="189">
        <v>20535</v>
      </c>
      <c r="C14" s="189">
        <v>2662</v>
      </c>
      <c r="D14" s="189">
        <v>3222</v>
      </c>
      <c r="E14" s="189"/>
      <c r="F14" s="189"/>
      <c r="G14" s="189"/>
      <c r="H14" s="189"/>
      <c r="I14" s="189"/>
      <c r="J14" s="189">
        <v>324</v>
      </c>
      <c r="K14" s="189"/>
      <c r="L14" s="189"/>
      <c r="M14" s="189"/>
      <c r="N14" s="189"/>
      <c r="O14" s="189"/>
      <c r="P14" s="189"/>
      <c r="Q14" s="189"/>
      <c r="R14" s="189"/>
      <c r="S14" s="190">
        <f>SUM(B14:R14)</f>
        <v>26743</v>
      </c>
      <c r="T14" s="44"/>
      <c r="U14" s="43"/>
    </row>
    <row r="15" spans="1:21" s="41" customFormat="1" ht="14.25">
      <c r="A15" s="171" t="s">
        <v>184</v>
      </c>
      <c r="B15" s="189">
        <v>391</v>
      </c>
      <c r="C15" s="189">
        <v>51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>
        <f>SUM(B15:R15)</f>
        <v>442</v>
      </c>
      <c r="T15" s="44"/>
      <c r="U15" s="43"/>
    </row>
    <row r="16" spans="1:21" s="41" customFormat="1" ht="26.25">
      <c r="A16" s="152" t="s">
        <v>188</v>
      </c>
      <c r="B16" s="189">
        <f>SUM(B14:B15)</f>
        <v>20926</v>
      </c>
      <c r="C16" s="189">
        <f>SUM(C14:C15)</f>
        <v>2713</v>
      </c>
      <c r="D16" s="189">
        <f>SUM(D14:D15)</f>
        <v>3222</v>
      </c>
      <c r="E16" s="189"/>
      <c r="F16" s="189"/>
      <c r="G16" s="189"/>
      <c r="H16" s="189"/>
      <c r="I16" s="189"/>
      <c r="J16" s="189">
        <v>324</v>
      </c>
      <c r="K16" s="189"/>
      <c r="L16" s="189"/>
      <c r="M16" s="189"/>
      <c r="N16" s="189"/>
      <c r="O16" s="189"/>
      <c r="P16" s="189"/>
      <c r="Q16" s="189"/>
      <c r="R16" s="189"/>
      <c r="S16" s="190">
        <f>SUM(B16:R16)</f>
        <v>27185</v>
      </c>
      <c r="T16" s="44"/>
      <c r="U16" s="43"/>
    </row>
    <row r="17" spans="1:21" s="41" customFormat="1" ht="14.25">
      <c r="A17" s="152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/>
      <c r="T17" s="44"/>
      <c r="U17" s="43"/>
    </row>
    <row r="18" spans="1:21" s="41" customFormat="1" ht="14.25">
      <c r="A18" s="42" t="s">
        <v>189</v>
      </c>
      <c r="B18" s="191">
        <v>3884</v>
      </c>
      <c r="C18" s="191">
        <v>510</v>
      </c>
      <c r="D18" s="191">
        <v>7390</v>
      </c>
      <c r="E18" s="191"/>
      <c r="F18" s="191">
        <v>7060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>
        <v>134365</v>
      </c>
      <c r="Q18" s="191"/>
      <c r="R18" s="191"/>
      <c r="S18" s="192">
        <f>SUM(B18:R18)</f>
        <v>153209</v>
      </c>
      <c r="T18" s="44"/>
      <c r="U18" s="43"/>
    </row>
    <row r="19" spans="1:21" s="41" customFormat="1" ht="14.25">
      <c r="A19" s="167" t="s">
        <v>184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>
        <v>1884</v>
      </c>
      <c r="Q19" s="191"/>
      <c r="R19" s="191"/>
      <c r="S19" s="192">
        <f>SUM(B19:R19)</f>
        <v>1884</v>
      </c>
      <c r="T19" s="44"/>
      <c r="U19" s="43"/>
    </row>
    <row r="20" spans="1:21" s="41" customFormat="1" ht="14.25">
      <c r="A20" s="42" t="s">
        <v>189</v>
      </c>
      <c r="B20" s="191">
        <v>3884</v>
      </c>
      <c r="C20" s="191">
        <v>510</v>
      </c>
      <c r="D20" s="191">
        <f>SUM(D18:D19)</f>
        <v>7390</v>
      </c>
      <c r="E20" s="191"/>
      <c r="F20" s="191">
        <v>7060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>
        <f>SUM(P18:P19)</f>
        <v>136249</v>
      </c>
      <c r="Q20" s="191"/>
      <c r="R20" s="191"/>
      <c r="S20" s="192">
        <f>SUM(B20:R20)</f>
        <v>155093</v>
      </c>
      <c r="T20" s="44"/>
      <c r="U20" s="43"/>
    </row>
    <row r="21" spans="1:21" s="41" customFormat="1" ht="15" thickBot="1">
      <c r="A21" s="92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2"/>
      <c r="T21" s="44"/>
      <c r="U21" s="43"/>
    </row>
    <row r="22" spans="1:22" s="137" customFormat="1" ht="15">
      <c r="A22" s="135" t="s">
        <v>43</v>
      </c>
      <c r="B22" s="198">
        <f aca="true" t="shared" si="0" ref="B22:D24">SUM(B6,B10,B14,B18)</f>
        <v>157126</v>
      </c>
      <c r="C22" s="198">
        <f t="shared" si="0"/>
        <v>21778</v>
      </c>
      <c r="D22" s="198">
        <f t="shared" si="0"/>
        <v>28464</v>
      </c>
      <c r="E22" s="198"/>
      <c r="F22" s="198">
        <f>SUM(F6,F10,F14,F18)</f>
        <v>7060</v>
      </c>
      <c r="G22" s="198"/>
      <c r="H22" s="198"/>
      <c r="I22" s="198"/>
      <c r="J22" s="198">
        <f>SUM(J6,J10,J14,J18)</f>
        <v>798</v>
      </c>
      <c r="K22" s="198"/>
      <c r="L22" s="198"/>
      <c r="M22" s="198"/>
      <c r="N22" s="198"/>
      <c r="O22" s="198"/>
      <c r="P22" s="198">
        <f>SUM(P6,P10,P14,P18)</f>
        <v>134365</v>
      </c>
      <c r="Q22" s="198"/>
      <c r="R22" s="198"/>
      <c r="S22" s="216">
        <f>SUM(S6,S10,S14,S18)</f>
        <v>349591</v>
      </c>
      <c r="T22" s="144"/>
      <c r="U22" s="144"/>
      <c r="V22" s="144"/>
    </row>
    <row r="23" spans="1:22" s="137" customFormat="1" ht="15">
      <c r="A23" s="167" t="s">
        <v>184</v>
      </c>
      <c r="B23" s="253">
        <f t="shared" si="0"/>
        <v>1936</v>
      </c>
      <c r="C23" s="253">
        <f t="shared" si="0"/>
        <v>202</v>
      </c>
      <c r="D23" s="253">
        <f t="shared" si="0"/>
        <v>3052</v>
      </c>
      <c r="E23" s="253"/>
      <c r="F23" s="253">
        <f>SUM(F7,F11,F15,F19)</f>
        <v>0</v>
      </c>
      <c r="G23" s="253"/>
      <c r="H23" s="253"/>
      <c r="I23" s="253"/>
      <c r="J23" s="253">
        <f>SUM(J7,J11,J15,J19)</f>
        <v>0</v>
      </c>
      <c r="K23" s="253"/>
      <c r="L23" s="253"/>
      <c r="M23" s="253"/>
      <c r="N23" s="253"/>
      <c r="O23" s="253"/>
      <c r="P23" s="253">
        <f>SUM(P7,P11,P15,P19)</f>
        <v>1884</v>
      </c>
      <c r="Q23" s="253"/>
      <c r="R23" s="253"/>
      <c r="S23" s="210">
        <f>SUM(S7,S11,S15,S19)</f>
        <v>7074</v>
      </c>
      <c r="T23" s="144"/>
      <c r="U23" s="144"/>
      <c r="V23" s="144"/>
    </row>
    <row r="24" spans="1:22" s="137" customFormat="1" ht="26.25">
      <c r="A24" s="42" t="s">
        <v>190</v>
      </c>
      <c r="B24" s="253">
        <f t="shared" si="0"/>
        <v>159062</v>
      </c>
      <c r="C24" s="253">
        <f t="shared" si="0"/>
        <v>21980</v>
      </c>
      <c r="D24" s="253">
        <f t="shared" si="0"/>
        <v>31516</v>
      </c>
      <c r="E24" s="253"/>
      <c r="F24" s="253">
        <f>SUM(F8,F12,F16,F20)</f>
        <v>7060</v>
      </c>
      <c r="G24" s="253"/>
      <c r="H24" s="253"/>
      <c r="I24" s="253"/>
      <c r="J24" s="253">
        <f>SUM(J8,J12,J16,J20)</f>
        <v>798</v>
      </c>
      <c r="K24" s="253"/>
      <c r="L24" s="253"/>
      <c r="M24" s="253"/>
      <c r="N24" s="253"/>
      <c r="O24" s="253"/>
      <c r="P24" s="253">
        <f>SUM(P8,P12,P16,P20)</f>
        <v>136249</v>
      </c>
      <c r="Q24" s="253"/>
      <c r="R24" s="253"/>
      <c r="S24" s="210">
        <f>SUM(S8,S12,S16,S20)</f>
        <v>356665</v>
      </c>
      <c r="T24" s="144"/>
      <c r="U24" s="144"/>
      <c r="V24" s="144"/>
    </row>
    <row r="25" spans="1:19" s="137" customFormat="1" ht="15">
      <c r="A25" s="145" t="s">
        <v>80</v>
      </c>
      <c r="B25" s="193">
        <v>151353</v>
      </c>
      <c r="C25" s="193">
        <v>21217</v>
      </c>
      <c r="D25" s="193">
        <v>28179</v>
      </c>
      <c r="E25" s="193"/>
      <c r="F25" s="193">
        <v>6850</v>
      </c>
      <c r="G25" s="193"/>
      <c r="H25" s="193"/>
      <c r="I25" s="193"/>
      <c r="J25" s="193">
        <v>773</v>
      </c>
      <c r="K25" s="193"/>
      <c r="L25" s="193"/>
      <c r="M25" s="193"/>
      <c r="N25" s="193"/>
      <c r="O25" s="193"/>
      <c r="P25" s="193">
        <v>132763</v>
      </c>
      <c r="Q25" s="193"/>
      <c r="R25" s="193"/>
      <c r="S25" s="210">
        <f>SUM(B25:R25)</f>
        <v>341135</v>
      </c>
    </row>
    <row r="26" spans="1:22" s="137" customFormat="1" ht="15.75" thickBot="1">
      <c r="A26" s="138" t="s">
        <v>49</v>
      </c>
      <c r="B26" s="195">
        <v>7709</v>
      </c>
      <c r="C26" s="195">
        <v>763</v>
      </c>
      <c r="D26" s="195">
        <v>3337</v>
      </c>
      <c r="E26" s="195"/>
      <c r="F26" s="195">
        <v>210</v>
      </c>
      <c r="G26" s="195"/>
      <c r="H26" s="195"/>
      <c r="I26" s="195"/>
      <c r="J26" s="195">
        <v>25</v>
      </c>
      <c r="K26" s="195"/>
      <c r="L26" s="195"/>
      <c r="M26" s="195"/>
      <c r="N26" s="195"/>
      <c r="O26" s="195"/>
      <c r="P26" s="195">
        <v>3486</v>
      </c>
      <c r="Q26" s="195"/>
      <c r="R26" s="195"/>
      <c r="S26" s="196">
        <f>SUM(B26:R26)</f>
        <v>15530</v>
      </c>
      <c r="V26" s="6"/>
    </row>
    <row r="27" spans="1:19" s="6" customFormat="1" ht="15">
      <c r="A27" s="146"/>
      <c r="R27" s="137"/>
      <c r="S27" s="137"/>
    </row>
  </sheetData>
  <sheetProtection/>
  <mergeCells count="17">
    <mergeCell ref="J2:O2"/>
    <mergeCell ref="D3:D4"/>
    <mergeCell ref="E3:E4"/>
    <mergeCell ref="J3:J4"/>
    <mergeCell ref="K3:K4"/>
    <mergeCell ref="F3:I3"/>
    <mergeCell ref="L3:O3"/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</mergeCells>
  <printOptions/>
  <pageMargins left="0.31496062992125984" right="0.1968503937007874" top="1.2075" bottom="0.35433070866141736" header="0.1968503937007874" footer="0.1968503937007874"/>
  <pageSetup horizontalDpi="600" verticalDpi="600" orientation="landscape" paperSize="9" scale="90" r:id="rId1"/>
  <headerFooter>
    <oddHeader>&amp;C&amp;"Book Antiqua,Félkövér"&amp;11Keszthely Város Önkormányzata
2022. évi főbb kiadásai jogcím-csoportonként és feladatonként&amp;R&amp;"Book Antiqua,Félkövér"6. melléklet
ezer Ft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5.421875" style="49" customWidth="1"/>
    <col min="2" max="2" width="55.8515625" style="50" customWidth="1"/>
    <col min="3" max="3" width="14.140625" style="17" bestFit="1" customWidth="1"/>
    <col min="4" max="4" width="11.7109375" style="17" customWidth="1"/>
    <col min="5" max="5" width="12.421875" style="17" customWidth="1"/>
    <col min="6" max="6" width="11.140625" style="3" bestFit="1" customWidth="1"/>
    <col min="7" max="7" width="14.140625" style="3" bestFit="1" customWidth="1"/>
    <col min="8" max="9" width="9.140625" style="3" customWidth="1"/>
    <col min="10" max="10" width="10.00390625" style="3" bestFit="1" customWidth="1"/>
    <col min="11" max="13" width="9.140625" style="3" customWidth="1"/>
    <col min="14" max="14" width="9.140625" style="18" customWidth="1"/>
    <col min="15" max="16384" width="9.140625" style="3" customWidth="1"/>
  </cols>
  <sheetData>
    <row r="1" spans="1:7" ht="45.75" thickBot="1">
      <c r="A1" s="47" t="s">
        <v>12</v>
      </c>
      <c r="B1" s="48" t="s">
        <v>44</v>
      </c>
      <c r="C1" s="74" t="s">
        <v>199</v>
      </c>
      <c r="D1" s="59" t="s">
        <v>184</v>
      </c>
      <c r="E1" s="59" t="s">
        <v>185</v>
      </c>
      <c r="F1" s="255" t="s">
        <v>82</v>
      </c>
      <c r="G1" s="73" t="s">
        <v>83</v>
      </c>
    </row>
    <row r="2" spans="1:7" s="97" customFormat="1" ht="30">
      <c r="A2" s="172">
        <v>1</v>
      </c>
      <c r="B2" s="180" t="s">
        <v>176</v>
      </c>
      <c r="C2" s="254"/>
      <c r="D2" s="257"/>
      <c r="E2" s="257"/>
      <c r="F2" s="256"/>
      <c r="G2" s="156"/>
    </row>
    <row r="3" spans="1:7" s="97" customFormat="1" ht="16.5">
      <c r="A3" s="96"/>
      <c r="B3" s="181" t="s">
        <v>177</v>
      </c>
      <c r="C3" s="155">
        <v>569</v>
      </c>
      <c r="D3" s="75">
        <v>0</v>
      </c>
      <c r="E3" s="155">
        <v>569</v>
      </c>
      <c r="F3" s="155">
        <v>569</v>
      </c>
      <c r="G3" s="175"/>
    </row>
    <row r="4" spans="1:7" s="97" customFormat="1" ht="16.5">
      <c r="A4" s="96"/>
      <c r="B4" s="177" t="s">
        <v>178</v>
      </c>
      <c r="C4" s="75">
        <v>194</v>
      </c>
      <c r="D4" s="75">
        <v>0</v>
      </c>
      <c r="E4" s="75">
        <v>194</v>
      </c>
      <c r="F4" s="75">
        <v>169</v>
      </c>
      <c r="G4" s="176">
        <v>25</v>
      </c>
    </row>
    <row r="5" spans="1:7" s="97" customFormat="1" ht="16.5">
      <c r="A5" s="96"/>
      <c r="B5" s="173" t="s">
        <v>191</v>
      </c>
      <c r="C5" s="75">
        <v>35</v>
      </c>
      <c r="D5" s="75">
        <v>0</v>
      </c>
      <c r="E5" s="75">
        <v>35</v>
      </c>
      <c r="F5" s="75">
        <v>35</v>
      </c>
      <c r="G5" s="176"/>
    </row>
    <row r="6" spans="1:7" s="4" customFormat="1" ht="16.5">
      <c r="A6" s="96"/>
      <c r="B6" s="174" t="s">
        <v>17</v>
      </c>
      <c r="C6" s="76">
        <f>SUM(C3:C5)</f>
        <v>798</v>
      </c>
      <c r="D6" s="76">
        <f>SUM(D3:D5)</f>
        <v>0</v>
      </c>
      <c r="E6" s="76">
        <f>SUM(E3:E5)</f>
        <v>798</v>
      </c>
      <c r="F6" s="76">
        <f>SUM(F3:F5)</f>
        <v>773</v>
      </c>
      <c r="G6" s="266">
        <v>25</v>
      </c>
    </row>
    <row r="7" spans="1:7" s="4" customFormat="1" ht="16.5">
      <c r="A7" s="96"/>
      <c r="B7" s="177"/>
      <c r="C7" s="75"/>
      <c r="D7" s="75"/>
      <c r="E7" s="75"/>
      <c r="F7" s="75"/>
      <c r="G7" s="93"/>
    </row>
    <row r="8" spans="1:7" s="4" customFormat="1" ht="31.5" thickBot="1">
      <c r="A8" s="94"/>
      <c r="B8" s="95" t="s">
        <v>179</v>
      </c>
      <c r="C8" s="182">
        <f>SUM(C3:C5)</f>
        <v>798</v>
      </c>
      <c r="D8" s="182">
        <f>SUM(D3:D5)</f>
        <v>0</v>
      </c>
      <c r="E8" s="182">
        <f>SUM(E3:E5)</f>
        <v>798</v>
      </c>
      <c r="F8" s="182">
        <f>SUM(F3:F5)</f>
        <v>773</v>
      </c>
      <c r="G8" s="282">
        <f>SUM(G3:G5)</f>
        <v>25</v>
      </c>
    </row>
    <row r="10" ht="16.5">
      <c r="N10" s="3"/>
    </row>
  </sheetData>
  <sheetProtection/>
  <printOptions/>
  <pageMargins left="0.44" right="0.2362204724409449" top="1.15625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beruházási kiadásai feladatonként&amp;R&amp;"Book Antiqua,Félkövér"7. 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view="pageLayout" workbookViewId="0" topLeftCell="A1">
      <selection activeCell="H27" sqref="H27"/>
    </sheetView>
  </sheetViews>
  <sheetFormatPr defaultColWidth="9.140625" defaultRowHeight="12.75"/>
  <cols>
    <col min="1" max="1" width="27.28125" style="69" customWidth="1"/>
    <col min="2" max="8" width="8.7109375" style="70" customWidth="1"/>
    <col min="9" max="9" width="9.7109375" style="70" customWidth="1"/>
    <col min="10" max="10" width="11.7109375" style="70" customWidth="1"/>
    <col min="11" max="11" width="8.7109375" style="70" customWidth="1"/>
    <col min="12" max="13" width="9.7109375" style="70" customWidth="1"/>
    <col min="14" max="14" width="9.7109375" style="71" customWidth="1"/>
    <col min="15" max="15" width="14.7109375" style="70" customWidth="1"/>
    <col min="16" max="16384" width="9.140625" style="70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72" customFormat="1" ht="16.5" customHeight="1" thickBot="1">
      <c r="A2" s="77" t="s">
        <v>13</v>
      </c>
      <c r="B2" s="78" t="s">
        <v>60</v>
      </c>
      <c r="C2" s="78" t="s">
        <v>61</v>
      </c>
      <c r="D2" s="78" t="s">
        <v>62</v>
      </c>
      <c r="E2" s="78" t="s">
        <v>63</v>
      </c>
      <c r="F2" s="78" t="s">
        <v>64</v>
      </c>
      <c r="G2" s="78" t="s">
        <v>65</v>
      </c>
      <c r="H2" s="78" t="s">
        <v>66</v>
      </c>
      <c r="I2" s="78" t="s">
        <v>67</v>
      </c>
      <c r="J2" s="78" t="s">
        <v>68</v>
      </c>
      <c r="K2" s="78" t="s">
        <v>69</v>
      </c>
      <c r="L2" s="78" t="s">
        <v>70</v>
      </c>
      <c r="M2" s="78" t="s">
        <v>71</v>
      </c>
      <c r="N2" s="79" t="s">
        <v>1</v>
      </c>
    </row>
    <row r="3" spans="1:14" s="72" customFormat="1" ht="15" customHeight="1" thickBot="1">
      <c r="A3" s="80" t="s">
        <v>72</v>
      </c>
      <c r="B3" s="78"/>
      <c r="C3" s="78"/>
      <c r="D3" s="78"/>
      <c r="E3" s="87"/>
      <c r="F3" s="78"/>
      <c r="G3" s="78"/>
      <c r="H3" s="78"/>
      <c r="I3" s="78"/>
      <c r="J3" s="78"/>
      <c r="K3" s="87"/>
      <c r="L3" s="87"/>
      <c r="M3" s="78"/>
      <c r="N3" s="79"/>
    </row>
    <row r="4" spans="1:15" s="169" customFormat="1" ht="15.75">
      <c r="A4" s="270" t="s">
        <v>85</v>
      </c>
      <c r="B4" s="191">
        <v>1143</v>
      </c>
      <c r="C4" s="191">
        <v>1204</v>
      </c>
      <c r="D4" s="191">
        <v>1204</v>
      </c>
      <c r="E4" s="191">
        <v>1204</v>
      </c>
      <c r="F4" s="191">
        <v>1204</v>
      </c>
      <c r="G4" s="191">
        <v>1204</v>
      </c>
      <c r="H4" s="191">
        <v>1204</v>
      </c>
      <c r="I4" s="191">
        <v>1204</v>
      </c>
      <c r="J4" s="191">
        <v>1204</v>
      </c>
      <c r="K4" s="191">
        <v>1204</v>
      </c>
      <c r="L4" s="191">
        <v>1204</v>
      </c>
      <c r="M4" s="191">
        <v>4463</v>
      </c>
      <c r="N4" s="210">
        <f>SUM(B4:M4)</f>
        <v>17646</v>
      </c>
      <c r="O4" s="168"/>
    </row>
    <row r="5" spans="1:15" s="169" customFormat="1" ht="27.75">
      <c r="A5" s="270" t="s">
        <v>174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210"/>
      <c r="O5" s="168"/>
    </row>
    <row r="6" spans="1:15" s="169" customFormat="1" ht="15.75">
      <c r="A6" s="270" t="s">
        <v>136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10"/>
      <c r="O6" s="168"/>
    </row>
    <row r="7" spans="1:15" s="169" customFormat="1" ht="27.75">
      <c r="A7" s="270" t="s">
        <v>137</v>
      </c>
      <c r="B7" s="191">
        <v>28864</v>
      </c>
      <c r="C7" s="191">
        <v>9274</v>
      </c>
      <c r="D7" s="191">
        <v>12501</v>
      </c>
      <c r="E7" s="191">
        <v>28962</v>
      </c>
      <c r="F7" s="191">
        <v>9344</v>
      </c>
      <c r="G7" s="191">
        <v>12044</v>
      </c>
      <c r="H7" s="191">
        <v>9345</v>
      </c>
      <c r="I7" s="191">
        <v>26567</v>
      </c>
      <c r="J7" s="191">
        <v>11196</v>
      </c>
      <c r="K7" s="191">
        <v>7416</v>
      </c>
      <c r="L7" s="191">
        <v>7416</v>
      </c>
      <c r="M7" s="191">
        <v>14940</v>
      </c>
      <c r="N7" s="210">
        <f>SUM(B7:M7)</f>
        <v>177869</v>
      </c>
      <c r="O7" s="168"/>
    </row>
    <row r="8" spans="1:15" s="169" customFormat="1" ht="15.75">
      <c r="A8" s="270" t="s">
        <v>138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210"/>
      <c r="O8" s="168"/>
    </row>
    <row r="9" spans="1:15" s="169" customFormat="1" ht="15.75">
      <c r="A9" s="270" t="s">
        <v>139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210"/>
      <c r="O9" s="168"/>
    </row>
    <row r="10" spans="1:15" s="169" customFormat="1" ht="15.75">
      <c r="A10" s="271" t="s">
        <v>140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0"/>
      <c r="O10" s="168"/>
    </row>
    <row r="11" spans="1:15" s="169" customFormat="1" ht="16.5" thickBot="1">
      <c r="A11" s="271" t="s">
        <v>141</v>
      </c>
      <c r="B11" s="211"/>
      <c r="C11" s="211">
        <v>24150</v>
      </c>
      <c r="D11" s="211"/>
      <c r="E11" s="211"/>
      <c r="F11" s="211">
        <v>751</v>
      </c>
      <c r="G11" s="211"/>
      <c r="H11" s="211"/>
      <c r="I11" s="211"/>
      <c r="J11" s="211"/>
      <c r="K11" s="211"/>
      <c r="L11" s="211"/>
      <c r="M11" s="211"/>
      <c r="N11" s="210">
        <f>SUM(B11:M11)</f>
        <v>24901</v>
      </c>
      <c r="O11" s="168"/>
    </row>
    <row r="12" spans="1:15" s="170" customFormat="1" ht="15" customHeight="1" thickBot="1">
      <c r="A12" s="272" t="s">
        <v>73</v>
      </c>
      <c r="B12" s="212">
        <f>SUM(B4:B11)</f>
        <v>30007</v>
      </c>
      <c r="C12" s="212">
        <f aca="true" t="shared" si="0" ref="C12:N12">SUM(C4:C11)</f>
        <v>34628</v>
      </c>
      <c r="D12" s="212">
        <f t="shared" si="0"/>
        <v>13705</v>
      </c>
      <c r="E12" s="212">
        <f t="shared" si="0"/>
        <v>30166</v>
      </c>
      <c r="F12" s="212">
        <f t="shared" si="0"/>
        <v>11299</v>
      </c>
      <c r="G12" s="212">
        <f t="shared" si="0"/>
        <v>13248</v>
      </c>
      <c r="H12" s="212">
        <f t="shared" si="0"/>
        <v>10549</v>
      </c>
      <c r="I12" s="212">
        <f t="shared" si="0"/>
        <v>27771</v>
      </c>
      <c r="J12" s="212">
        <f t="shared" si="0"/>
        <v>12400</v>
      </c>
      <c r="K12" s="212">
        <f t="shared" si="0"/>
        <v>8620</v>
      </c>
      <c r="L12" s="212">
        <f t="shared" si="0"/>
        <v>8620</v>
      </c>
      <c r="M12" s="212">
        <f t="shared" si="0"/>
        <v>19403</v>
      </c>
      <c r="N12" s="215">
        <f t="shared" si="0"/>
        <v>220416</v>
      </c>
      <c r="O12" s="168"/>
    </row>
    <row r="13" spans="1:15" s="169" customFormat="1" ht="15.75">
      <c r="A13" s="273" t="s">
        <v>142</v>
      </c>
      <c r="B13" s="274">
        <v>11964</v>
      </c>
      <c r="C13" s="274">
        <v>13574</v>
      </c>
      <c r="D13" s="274">
        <v>13621</v>
      </c>
      <c r="E13" s="274">
        <v>13615</v>
      </c>
      <c r="F13" s="274">
        <v>11930</v>
      </c>
      <c r="G13" s="274">
        <v>11930</v>
      </c>
      <c r="H13" s="274">
        <v>12027</v>
      </c>
      <c r="I13" s="274">
        <v>12027</v>
      </c>
      <c r="J13" s="274">
        <v>12027</v>
      </c>
      <c r="K13" s="274">
        <v>12027</v>
      </c>
      <c r="L13" s="274">
        <v>15401</v>
      </c>
      <c r="M13" s="274">
        <v>18919</v>
      </c>
      <c r="N13" s="213">
        <f>SUM(B13:M13)</f>
        <v>159062</v>
      </c>
      <c r="O13" s="168"/>
    </row>
    <row r="14" spans="1:15" s="169" customFormat="1" ht="15.75">
      <c r="A14" s="270" t="s">
        <v>143</v>
      </c>
      <c r="B14" s="191">
        <v>2143</v>
      </c>
      <c r="C14" s="191">
        <v>1764</v>
      </c>
      <c r="D14" s="191">
        <v>1770</v>
      </c>
      <c r="E14" s="191">
        <v>2107</v>
      </c>
      <c r="F14" s="191">
        <v>1550</v>
      </c>
      <c r="G14" s="191">
        <v>1550</v>
      </c>
      <c r="H14" s="191">
        <v>1900</v>
      </c>
      <c r="I14" s="191">
        <v>1563</v>
      </c>
      <c r="J14" s="191">
        <v>1563</v>
      </c>
      <c r="K14" s="191">
        <v>1901</v>
      </c>
      <c r="L14" s="191">
        <v>1753</v>
      </c>
      <c r="M14" s="191">
        <v>2416</v>
      </c>
      <c r="N14" s="213">
        <f>SUM(B14:M14)</f>
        <v>21980</v>
      </c>
      <c r="O14" s="168"/>
    </row>
    <row r="15" spans="1:15" s="169" customFormat="1" ht="15.75">
      <c r="A15" s="270" t="s">
        <v>144</v>
      </c>
      <c r="B15" s="191">
        <v>1567</v>
      </c>
      <c r="C15" s="191">
        <v>2702</v>
      </c>
      <c r="D15" s="191">
        <v>2081</v>
      </c>
      <c r="E15" s="191">
        <v>1554</v>
      </c>
      <c r="F15" s="191">
        <v>2423</v>
      </c>
      <c r="G15" s="191">
        <v>1750</v>
      </c>
      <c r="H15" s="191">
        <v>2316</v>
      </c>
      <c r="I15" s="191">
        <v>2108</v>
      </c>
      <c r="J15" s="191">
        <v>2901</v>
      </c>
      <c r="K15" s="191">
        <v>2103</v>
      </c>
      <c r="L15" s="191">
        <v>4808</v>
      </c>
      <c r="M15" s="191">
        <v>5203</v>
      </c>
      <c r="N15" s="213">
        <f>SUM(B15:M15)</f>
        <v>31516</v>
      </c>
      <c r="O15" s="168"/>
    </row>
    <row r="16" spans="1:15" s="169" customFormat="1" ht="27.75">
      <c r="A16" s="270" t="s">
        <v>145</v>
      </c>
      <c r="B16" s="191"/>
      <c r="C16" s="191">
        <v>210</v>
      </c>
      <c r="D16" s="191"/>
      <c r="E16" s="191"/>
      <c r="F16" s="191"/>
      <c r="G16" s="191"/>
      <c r="H16" s="191"/>
      <c r="I16" s="191">
        <v>3120</v>
      </c>
      <c r="J16" s="191"/>
      <c r="K16" s="191"/>
      <c r="L16" s="191"/>
      <c r="M16" s="191">
        <v>3730</v>
      </c>
      <c r="N16" s="213">
        <f>SUM(B16:M16)</f>
        <v>7060</v>
      </c>
      <c r="O16" s="168"/>
    </row>
    <row r="17" spans="1:16" s="169" customFormat="1" ht="15.75">
      <c r="A17" s="270" t="s">
        <v>146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210"/>
      <c r="O17" s="168"/>
      <c r="P17" s="132"/>
    </row>
    <row r="18" spans="1:16" s="169" customFormat="1" ht="15.75">
      <c r="A18" s="270" t="s">
        <v>147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210"/>
      <c r="O18" s="168"/>
      <c r="P18" s="132"/>
    </row>
    <row r="19" spans="1:16" s="169" customFormat="1" ht="15.75">
      <c r="A19" s="270" t="s">
        <v>148</v>
      </c>
      <c r="B19" s="191"/>
      <c r="C19" s="191"/>
      <c r="D19" s="191"/>
      <c r="E19" s="191">
        <v>619</v>
      </c>
      <c r="F19" s="191">
        <v>40</v>
      </c>
      <c r="G19" s="191">
        <v>139</v>
      </c>
      <c r="H19" s="191"/>
      <c r="I19" s="191"/>
      <c r="J19" s="191"/>
      <c r="K19" s="191"/>
      <c r="L19" s="191"/>
      <c r="M19" s="191"/>
      <c r="N19" s="210">
        <f>SUM(B19:M19)</f>
        <v>798</v>
      </c>
      <c r="O19" s="168"/>
      <c r="P19" s="132"/>
    </row>
    <row r="20" spans="1:16" s="169" customFormat="1" ht="15.75">
      <c r="A20" s="270" t="s">
        <v>149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210"/>
      <c r="O20" s="168"/>
      <c r="P20" s="132"/>
    </row>
    <row r="21" spans="1:16" s="169" customFormat="1" ht="16.5" thickBot="1">
      <c r="A21" s="271" t="s">
        <v>150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0"/>
      <c r="O21" s="168"/>
      <c r="P21" s="132"/>
    </row>
    <row r="22" spans="1:15" s="170" customFormat="1" ht="15" customHeight="1">
      <c r="A22" s="275" t="s">
        <v>74</v>
      </c>
      <c r="B22" s="198">
        <f>SUM(B13:B21)</f>
        <v>15674</v>
      </c>
      <c r="C22" s="198">
        <f aca="true" t="shared" si="1" ref="C22:N22">SUM(C13:C21)</f>
        <v>18250</v>
      </c>
      <c r="D22" s="198">
        <f t="shared" si="1"/>
        <v>17472</v>
      </c>
      <c r="E22" s="198">
        <f t="shared" si="1"/>
        <v>17895</v>
      </c>
      <c r="F22" s="198">
        <f t="shared" si="1"/>
        <v>15943</v>
      </c>
      <c r="G22" s="198">
        <f t="shared" si="1"/>
        <v>15369</v>
      </c>
      <c r="H22" s="198">
        <f t="shared" si="1"/>
        <v>16243</v>
      </c>
      <c r="I22" s="198">
        <f t="shared" si="1"/>
        <v>18818</v>
      </c>
      <c r="J22" s="198">
        <f t="shared" si="1"/>
        <v>16491</v>
      </c>
      <c r="K22" s="198">
        <f t="shared" si="1"/>
        <v>16031</v>
      </c>
      <c r="L22" s="198">
        <f t="shared" si="1"/>
        <v>21962</v>
      </c>
      <c r="M22" s="198">
        <f t="shared" si="1"/>
        <v>30268</v>
      </c>
      <c r="N22" s="216">
        <f t="shared" si="1"/>
        <v>220416</v>
      </c>
      <c r="O22" s="168"/>
    </row>
    <row r="23" spans="1:15" s="170" customFormat="1" ht="15" customHeight="1" thickBot="1">
      <c r="A23" s="276" t="s">
        <v>75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14"/>
      <c r="O23" s="168"/>
    </row>
    <row r="25" spans="1:16" ht="13.5">
      <c r="A25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ht="14.25">
      <c r="L26" s="221"/>
    </row>
  </sheetData>
  <sheetProtection/>
  <printOptions/>
  <pageMargins left="0.2755905511811024" right="0.1968503937007874" top="0.8661417322834646" bottom="0.3937007874015748" header="0.2362204724409449" footer="0.1968503937007874"/>
  <pageSetup horizontalDpi="600" verticalDpi="600" orientation="landscape" paperSize="9" scale="95" r:id="rId1"/>
  <headerFooter>
    <oddHeader>&amp;C&amp;"Book Antiqua,Félkövér"&amp;11Keszthely és Környéke Kistérségi Többcélú Társulás
2022. évi előirányzat-felhasználási ütemterve&amp;R&amp;"Book Antiqua,Félkövér" 8. melléklet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Dr. Orosz Márta</cp:lastModifiedBy>
  <cp:lastPrinted>2023-01-25T10:06:59Z</cp:lastPrinted>
  <dcterms:created xsi:type="dcterms:W3CDTF">2011-12-13T08:40:14Z</dcterms:created>
  <dcterms:modified xsi:type="dcterms:W3CDTF">2023-01-27T07:47:26Z</dcterms:modified>
  <cp:category/>
  <cp:version/>
  <cp:contentType/>
  <cp:contentStatus/>
</cp:coreProperties>
</file>