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Társulási anyagok\ELŐTERJESZTÉSEK\2023\02.09\3. sz. napirend\"/>
    </mc:Choice>
  </mc:AlternateContent>
  <xr:revisionPtr revIDLastSave="0" documentId="8_{CD3150CF-AD0B-471E-A6AF-BBD64C0AE0B0}" xr6:coauthVersionLast="47" xr6:coauthVersionMax="47" xr10:uidLastSave="{00000000-0000-0000-0000-000000000000}"/>
  <bookViews>
    <workbookView xWindow="-120" yWindow="-120" windowWidth="29040" windowHeight="15840" tabRatio="766" activeTab="10"/>
  </bookViews>
  <sheets>
    <sheet name="1" sheetId="16" r:id="rId1"/>
    <sheet name="2" sheetId="15" r:id="rId2"/>
    <sheet name="3" sheetId="39" r:id="rId3"/>
    <sheet name="4" sheetId="13" r:id="rId4"/>
    <sheet name="5" sheetId="18" r:id="rId5"/>
    <sheet name="6" sheetId="19" r:id="rId6"/>
    <sheet name="7" sheetId="20" r:id="rId7"/>
    <sheet name="8" sheetId="21" r:id="rId8"/>
    <sheet name="9" sheetId="35" r:id="rId9"/>
    <sheet name="10" sheetId="36" r:id="rId10"/>
    <sheet name="Tájékoztató" sheetId="37" r:id="rId11"/>
    <sheet name="Melléklet" sheetId="38" r:id="rId12"/>
  </sheets>
  <definedNames>
    <definedName name="_xlnm.Print_Titles" localSheetId="1">'2'!$1:$1</definedName>
    <definedName name="_xlnm.Print_Titles" localSheetId="3">'4'!$1:$3</definedName>
    <definedName name="_xlnm.Print_Titles" localSheetId="4">'5'!$1:$5</definedName>
    <definedName name="_xlnm.Print_Titles" localSheetId="6">'7'!$1:$5</definedName>
    <definedName name="_xlnm.Print_Titles" localSheetId="7">'8'!$1:$1</definedName>
    <definedName name="_xlnm.Print_Titles" localSheetId="8">'9'!$2:$2</definedName>
    <definedName name="_xlnm.Print_Area" localSheetId="3">'4'!$A$1:$M$10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36" l="1"/>
  <c r="E29" i="36"/>
  <c r="E31" i="36"/>
  <c r="D29" i="36"/>
  <c r="D31" i="36"/>
  <c r="C29" i="36"/>
  <c r="C31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J28" i="37"/>
  <c r="I28" i="37"/>
  <c r="G28" i="37"/>
  <c r="F28" i="37"/>
  <c r="D28" i="37"/>
  <c r="C28" i="37"/>
  <c r="M27" i="37"/>
  <c r="L27" i="37"/>
  <c r="N27" i="37"/>
  <c r="H27" i="37"/>
  <c r="E27" i="37"/>
  <c r="M26" i="37"/>
  <c r="L26" i="37"/>
  <c r="K26" i="37"/>
  <c r="M25" i="37"/>
  <c r="L25" i="37"/>
  <c r="H25" i="37"/>
  <c r="E25" i="37"/>
  <c r="M24" i="37"/>
  <c r="L24" i="37"/>
  <c r="N24" i="37"/>
  <c r="E24" i="37"/>
  <c r="M23" i="37"/>
  <c r="L23" i="37"/>
  <c r="H23" i="37"/>
  <c r="E23" i="37"/>
  <c r="M22" i="37"/>
  <c r="L22" i="37"/>
  <c r="N22" i="37"/>
  <c r="H22" i="37"/>
  <c r="E22" i="37"/>
  <c r="M21" i="37"/>
  <c r="L21" i="37"/>
  <c r="H21" i="37"/>
  <c r="E21" i="37"/>
  <c r="M20" i="37"/>
  <c r="L20" i="37"/>
  <c r="N20" i="37"/>
  <c r="H20" i="37"/>
  <c r="E20" i="37"/>
  <c r="M19" i="37"/>
  <c r="L19" i="37"/>
  <c r="H19" i="37"/>
  <c r="E19" i="37"/>
  <c r="M18" i="37"/>
  <c r="L18" i="37"/>
  <c r="N18" i="37"/>
  <c r="H18" i="37"/>
  <c r="E18" i="37"/>
  <c r="M17" i="37"/>
  <c r="L17" i="37"/>
  <c r="H17" i="37"/>
  <c r="E17" i="37"/>
  <c r="M16" i="37"/>
  <c r="L16" i="37"/>
  <c r="N16" i="37"/>
  <c r="E16" i="37"/>
  <c r="M15" i="37"/>
  <c r="L15" i="37"/>
  <c r="E15" i="37"/>
  <c r="M14" i="37"/>
  <c r="L14" i="37"/>
  <c r="N14" i="37"/>
  <c r="H14" i="37"/>
  <c r="E14" i="37"/>
  <c r="M13" i="37"/>
  <c r="L13" i="37"/>
  <c r="H13" i="37"/>
  <c r="E13" i="37"/>
  <c r="M12" i="37"/>
  <c r="L12" i="37"/>
  <c r="N12" i="37"/>
  <c r="H12" i="37"/>
  <c r="E12" i="37"/>
  <c r="M11" i="37"/>
  <c r="L11" i="37"/>
  <c r="H11" i="37"/>
  <c r="E11" i="37"/>
  <c r="M10" i="37"/>
  <c r="L10" i="37"/>
  <c r="N10" i="37"/>
  <c r="K28" i="37"/>
  <c r="H10" i="37"/>
  <c r="E10" i="37"/>
  <c r="M9" i="37"/>
  <c r="N9" i="37"/>
  <c r="L9" i="37"/>
  <c r="K9" i="37"/>
  <c r="M8" i="37"/>
  <c r="L8" i="37"/>
  <c r="K8" i="37"/>
  <c r="M7" i="37"/>
  <c r="L7" i="37"/>
  <c r="H7" i="37"/>
  <c r="E7" i="37"/>
  <c r="M6" i="37"/>
  <c r="L6" i="37"/>
  <c r="N6" i="37"/>
  <c r="H6" i="37"/>
  <c r="H28" i="37"/>
  <c r="E6" i="37"/>
  <c r="M5" i="37"/>
  <c r="L5" i="37"/>
  <c r="N5" i="37"/>
  <c r="K5" i="37"/>
  <c r="E5" i="37"/>
  <c r="E28" i="37"/>
  <c r="N14" i="18"/>
  <c r="N15" i="18"/>
  <c r="K9" i="13"/>
  <c r="J9" i="13"/>
  <c r="M14" i="18"/>
  <c r="M15" i="18"/>
  <c r="E6" i="21"/>
  <c r="N7" i="35"/>
  <c r="N15" i="35"/>
  <c r="N14" i="35"/>
  <c r="J22" i="35"/>
  <c r="H22" i="35"/>
  <c r="D22" i="35"/>
  <c r="N13" i="35"/>
  <c r="N22" i="35"/>
  <c r="F6" i="21"/>
  <c r="L10" i="13"/>
  <c r="Q16" i="18"/>
  <c r="E14" i="18"/>
  <c r="E15" i="18"/>
  <c r="R11" i="19"/>
  <c r="C16" i="20"/>
  <c r="S16" i="20"/>
  <c r="D16" i="20"/>
  <c r="B16" i="20"/>
  <c r="I22" i="35"/>
  <c r="N23" i="38"/>
  <c r="L23" i="38"/>
  <c r="J23" i="38"/>
  <c r="H23" i="38"/>
  <c r="P7" i="38"/>
  <c r="P6" i="38"/>
  <c r="P23" i="38"/>
  <c r="K22" i="35"/>
  <c r="E22" i="35"/>
  <c r="C22" i="35"/>
  <c r="N19" i="35"/>
  <c r="N16" i="35"/>
  <c r="M22" i="35"/>
  <c r="L22" i="35"/>
  <c r="G22" i="35"/>
  <c r="F22" i="35"/>
  <c r="M12" i="35"/>
  <c r="L12" i="35"/>
  <c r="K12" i="35"/>
  <c r="J12" i="35"/>
  <c r="I12" i="35"/>
  <c r="H12" i="35"/>
  <c r="G12" i="35"/>
  <c r="F12" i="35"/>
  <c r="E12" i="35"/>
  <c r="D12" i="35"/>
  <c r="C12" i="35"/>
  <c r="B12" i="35"/>
  <c r="N4" i="35"/>
  <c r="N12" i="35"/>
  <c r="P14" i="20"/>
  <c r="P15" i="20"/>
  <c r="C14" i="20"/>
  <c r="C15" i="20"/>
  <c r="D14" i="20"/>
  <c r="D15" i="20"/>
  <c r="F14" i="20"/>
  <c r="F15" i="20"/>
  <c r="J14" i="20"/>
  <c r="J15" i="20"/>
  <c r="B14" i="20"/>
  <c r="B15" i="20"/>
  <c r="B14" i="18"/>
  <c r="B15" i="18"/>
  <c r="I8" i="13"/>
  <c r="I9" i="13"/>
  <c r="J8" i="13"/>
  <c r="C8" i="13"/>
  <c r="C9" i="13"/>
  <c r="B8" i="13"/>
  <c r="B9" i="13"/>
  <c r="E12" i="16"/>
  <c r="E22" i="16"/>
  <c r="R8" i="19"/>
  <c r="S8" i="20"/>
  <c r="Q8" i="18"/>
  <c r="L6" i="13"/>
  <c r="Q12" i="18"/>
  <c r="C9" i="19"/>
  <c r="C10" i="19"/>
  <c r="D9" i="19"/>
  <c r="D10" i="19"/>
  <c r="F9" i="19"/>
  <c r="F10" i="19"/>
  <c r="J9" i="19"/>
  <c r="J10" i="19"/>
  <c r="S6" i="20"/>
  <c r="S14" i="20"/>
  <c r="S15" i="20"/>
  <c r="S12" i="20"/>
  <c r="L4" i="13"/>
  <c r="L8" i="13"/>
  <c r="L9" i="13"/>
  <c r="F15" i="15"/>
  <c r="F31" i="15"/>
  <c r="R6" i="19"/>
  <c r="F2" i="15"/>
  <c r="F30" i="15"/>
  <c r="G22" i="16"/>
  <c r="G12" i="16"/>
  <c r="G23" i="16"/>
  <c r="S10" i="20"/>
  <c r="Q10" i="18"/>
  <c r="Q6" i="18"/>
  <c r="B9" i="19"/>
  <c r="B10" i="19"/>
  <c r="B22" i="35"/>
  <c r="R9" i="19"/>
  <c r="R10" i="19"/>
  <c r="Q14" i="18"/>
  <c r="Q15" i="18"/>
  <c r="F23" i="15"/>
  <c r="E23" i="16"/>
  <c r="N8" i="37"/>
  <c r="M28" i="37"/>
  <c r="N26" i="37"/>
  <c r="N11" i="37"/>
  <c r="N13" i="37"/>
  <c r="N15" i="37"/>
  <c r="N17" i="37"/>
  <c r="N19" i="37"/>
  <c r="N21" i="37"/>
  <c r="N23" i="37"/>
  <c r="N25" i="37"/>
  <c r="N7" i="37"/>
  <c r="F29" i="36"/>
  <c r="F31" i="36"/>
  <c r="L28" i="37"/>
  <c r="N28" i="37"/>
</calcChain>
</file>

<file path=xl/sharedStrings.xml><?xml version="1.0" encoding="utf-8"?>
<sst xmlns="http://schemas.openxmlformats.org/spreadsheetml/2006/main" count="418" uniqueCount="325">
  <si>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</si>
  <si>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</si>
  <si>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</si>
  <si>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</si>
  <si>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</si>
  <si>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</si>
  <si>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</si>
  <si>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</si>
  <si>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</si>
  <si>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</si>
  <si>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</si>
  <si>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</si>
  <si>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</si>
  <si>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</si>
  <si>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</si>
  <si>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 xml:space="preserve">Finanszírozási bevételek </t>
  </si>
  <si>
    <t>Finanszírozási kiadások</t>
  </si>
  <si>
    <t>Összesen:</t>
  </si>
  <si>
    <t>Közhatalmi bevételek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</si>
  <si>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</si>
  <si>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</si>
  <si>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</si>
  <si>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</si>
  <si>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</si>
  <si>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</si>
  <si>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</si>
  <si>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</si>
  <si>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</si>
  <si>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</si>
  <si>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</si>
  <si>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</si>
  <si>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</si>
  <si>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</si>
  <si>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</si>
  <si>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Műkö-dési célra</t>
  </si>
  <si>
    <t>Felhal-mozási célra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</si>
  <si>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</si>
  <si>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</si>
  <si>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</si>
  <si>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</si>
  <si>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</si>
  <si>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</si>
  <si>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</si>
  <si>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</si>
  <si>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</si>
  <si>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Egyéb felhalmozási kiadások</t>
  </si>
  <si>
    <t>Része-sedések értéke-sítése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</si>
  <si>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</si>
  <si>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</si>
  <si>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</si>
  <si>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</si>
  <si>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</si>
  <si>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</si>
  <si>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</si>
  <si>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</si>
  <si>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</si>
  <si>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</si>
  <si>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</si>
  <si>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Működési bevételek</t>
  </si>
  <si>
    <t xml:space="preserve">2. Munkaadókat terhelő járulékok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</si>
  <si>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</si>
  <si>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</si>
  <si>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</si>
  <si>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</si>
  <si>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</si>
  <si>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</si>
  <si>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</si>
  <si>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</si>
  <si>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</si>
  <si>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</si>
  <si>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</si>
  <si>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</si>
  <si>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</si>
  <si>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</si>
  <si>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</si>
  <si>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</si>
  <si>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2. Felújítások</t>
  </si>
  <si>
    <t>4. Felhalmozási tartalék</t>
  </si>
  <si>
    <t>6. Felhalmozási célú hitel törlesztése</t>
  </si>
  <si>
    <t>Felhalmozási célú bevételek összesen:</t>
  </si>
  <si>
    <t>eből: köt.feladat</t>
  </si>
  <si>
    <t>ebből: köt.feladat</t>
  </si>
  <si>
    <t>Kötelező feladat</t>
  </si>
  <si>
    <t>Önként vállalt feladat</t>
  </si>
  <si>
    <t xml:space="preserve">Működési bevételek </t>
  </si>
  <si>
    <t>1. Működési bevételek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</si>
  <si>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</si>
  <si>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</si>
  <si>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</si>
  <si>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</si>
  <si>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</si>
  <si>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</si>
  <si>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</si>
  <si>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</si>
  <si>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</si>
  <si>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</si>
  <si>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</si>
  <si>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</si>
  <si>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</si>
  <si>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Működési célú átvett pénzeszközök</t>
  </si>
  <si>
    <t>Munkaadókat terhelő járulékok és szociális hozzájárulási adó</t>
  </si>
  <si>
    <t>Egyéb felhalmozási célú kiadások</t>
  </si>
  <si>
    <t>Települési önkormányzatok kulturális feladatainak tám.</t>
  </si>
  <si>
    <t>Ingatlan értékesítés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</si>
  <si>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</si>
  <si>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</si>
  <si>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</si>
  <si>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</si>
  <si>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</si>
  <si>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</si>
  <si>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</si>
  <si>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</si>
  <si>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</si>
  <si>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</si>
  <si>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</si>
  <si>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</si>
  <si>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</si>
  <si>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</si>
  <si>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</si>
  <si>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 xml:space="preserve">Egyéb működési célú támogatások ÁHT-n belülről </t>
  </si>
  <si>
    <t>Önkormányzatok működési támogatásai</t>
  </si>
  <si>
    <t xml:space="preserve">Működési </t>
  </si>
  <si>
    <t>2. Önkormányzatok működési támogatásai</t>
  </si>
  <si>
    <t>7. Maradvány igénybevétele</t>
  </si>
  <si>
    <t>1. Beruházások</t>
  </si>
  <si>
    <t>6. Ellátottak pénzbeli juttatásai</t>
  </si>
  <si>
    <t>6.Kölcsönök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</si>
  <si>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</si>
  <si>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</si>
  <si>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</si>
  <si>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</si>
  <si>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</si>
  <si>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</si>
  <si>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5. Működési célú átvett pénzeszközök</t>
  </si>
  <si>
    <t>Működési hiány-/többlet+ (A-B) :</t>
  </si>
  <si>
    <t xml:space="preserve">Egyéb működési célú támogatások ÁHT-n belülre 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</si>
  <si>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</si>
  <si>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</si>
  <si>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</si>
  <si>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</si>
  <si>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</si>
  <si>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</si>
  <si>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</si>
  <si>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</si>
  <si>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</si>
  <si>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</si>
  <si>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</si>
  <si>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</si>
  <si>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</si>
  <si>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</si>
  <si>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</si>
  <si>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Felhalmozási </t>
  </si>
  <si>
    <t>IV. Költségvetési maradvány</t>
  </si>
  <si>
    <t>Hitelek</t>
  </si>
  <si>
    <t>Irányító szervi támogatások folyósítása</t>
  </si>
  <si>
    <t xml:space="preserve">ÁHT- belüli megelőlegezés visszafiz. </t>
  </si>
  <si>
    <t>ÁHT-n belüli megelőlegezés visszafiz.</t>
  </si>
  <si>
    <t>9. Államháztartáson belüli megelőlegezés visszafizetése</t>
  </si>
  <si>
    <t>3. Egyéb felhalmozási célú támogatások ÁHT-n kivülre</t>
  </si>
  <si>
    <t>Települési önkormányzatok szociális, gyermekjóléti és gyermekétkeztetési feladatainak támogatása</t>
  </si>
  <si>
    <t>Támoga-tás ÁHT-n belülre</t>
  </si>
  <si>
    <t>Beruhá-zások</t>
  </si>
  <si>
    <t>III. Irányító-szervi támogatás</t>
  </si>
  <si>
    <t>Helyi önkormányzatok működésének általános tám.</t>
  </si>
  <si>
    <t>Önkor-mány-zatok felh.tám.</t>
  </si>
  <si>
    <t>Hitelek felvétele</t>
  </si>
  <si>
    <t>ÁHT-n belüli meg-előle-gezés</t>
  </si>
  <si>
    <t>2. Önkormányzatok felhalmozási támogatásai</t>
  </si>
  <si>
    <t>3. Felhalmozási célú támogatások ÁHT-n belülről</t>
  </si>
  <si>
    <t>4. Felhalmozási célú átvett pénzeszközök</t>
  </si>
  <si>
    <t>5. Kölcsön visszatérülése</t>
  </si>
  <si>
    <t>6. Maradvány igénybevétele</t>
  </si>
  <si>
    <t>7. Felhalmozási célú hitelek felvétele</t>
  </si>
  <si>
    <t>9. Államháztartáson belüli megelőlegezés</t>
  </si>
  <si>
    <t>2.Önkormányzatok működési és felhalmozási támogatásai</t>
  </si>
  <si>
    <t>Eredeti előirányzat</t>
  </si>
  <si>
    <t>Házi segítségnyújtás eredeti előirányzat</t>
  </si>
  <si>
    <t>Jelzőrendszeres házi segítségnyújtás eredeti előirányzat</t>
  </si>
  <si>
    <t>Család- és gyermekjóléti szolgálat eredeti előirányzat</t>
  </si>
  <si>
    <t>Társulás eredeti előirányzat</t>
  </si>
  <si>
    <r>
      <t xml:space="preserve">Keszthely és Környéke Kistérségi Többcélú Társulás </t>
    </r>
    <r>
      <rPr>
        <sz val="9"/>
        <rFont val="Book Antiqua"/>
        <family val="1"/>
        <charset val="238"/>
      </rPr>
      <t>eredeti előirányzata</t>
    </r>
  </si>
  <si>
    <r>
      <rPr>
        <b/>
        <sz val="9"/>
        <rFont val="Book Antiqua"/>
        <family val="1"/>
        <charset val="238"/>
      </rPr>
      <t>SzSzK</t>
    </r>
    <r>
      <rPr>
        <sz val="9"/>
        <rFont val="Book Antiqua"/>
        <family val="1"/>
        <charset val="238"/>
      </rPr>
      <t xml:space="preserve"> eredeti előirányzata</t>
    </r>
  </si>
  <si>
    <t>Keszthely és Környéke Kistérségi Többcélú Társulás eredeti előirányzata</t>
  </si>
  <si>
    <t>SzSzK eredeti előirányzata</t>
  </si>
  <si>
    <t>Keszthely és Környéke Kistérségi Többcélú Társulás Szociális Szolgáltató Központ</t>
  </si>
  <si>
    <t xml:space="preserve">Kisértékű tárgyi eszközök </t>
  </si>
  <si>
    <t>Keszthely és Környéke Kistérségi Többcélú Társulás összesen:</t>
  </si>
  <si>
    <t>ebből: Társulás</t>
  </si>
  <si>
    <t>SzSzK</t>
  </si>
  <si>
    <t>Engedélyezett létszám</t>
  </si>
  <si>
    <t>Település neve</t>
  </si>
  <si>
    <t>Társulás</t>
  </si>
  <si>
    <t>SZSZK által ellátott feladatokhoz</t>
  </si>
  <si>
    <t>Tagdíj</t>
  </si>
  <si>
    <t>Belső ellenőrzés</t>
  </si>
  <si>
    <t>Bókaháza</t>
  </si>
  <si>
    <t>Esztergályhorváti</t>
  </si>
  <si>
    <t>Gétye</t>
  </si>
  <si>
    <t>Gyenesdiás</t>
  </si>
  <si>
    <t>Karmacs</t>
  </si>
  <si>
    <t>Keszthely</t>
  </si>
  <si>
    <t>Sármellék</t>
  </si>
  <si>
    <t>Szentgyörgyvár</t>
  </si>
  <si>
    <t>Vállus</t>
  </si>
  <si>
    <t>Várvölgy</t>
  </si>
  <si>
    <t>Vindornyafok</t>
  </si>
  <si>
    <t>Vindornyalak</t>
  </si>
  <si>
    <t>Vonyarcvashegy</t>
  </si>
  <si>
    <t>Zalaapáti</t>
  </si>
  <si>
    <t>Zalaszántó</t>
  </si>
  <si>
    <t>Zalavár</t>
  </si>
  <si>
    <t>Balatongyörök</t>
  </si>
  <si>
    <t>Nemesbük</t>
  </si>
  <si>
    <t>Dióskál</t>
  </si>
  <si>
    <t>Egeraracsa</t>
  </si>
  <si>
    <t>Zalaszentmárton</t>
  </si>
  <si>
    <t>Zalaköveskút</t>
  </si>
  <si>
    <t>Hévíz</t>
  </si>
  <si>
    <t>Alsópáhok</t>
  </si>
  <si>
    <t>Házi segítség- nyújtásnál különbözet</t>
  </si>
  <si>
    <t>Összes hozzájárulás különbözet</t>
  </si>
  <si>
    <t>1.</t>
  </si>
  <si>
    <t>Alsópáhok*</t>
  </si>
  <si>
    <t>2.</t>
  </si>
  <si>
    <t>3.</t>
  </si>
  <si>
    <t>4.</t>
  </si>
  <si>
    <t>Dióskál*</t>
  </si>
  <si>
    <t>5.</t>
  </si>
  <si>
    <t>Egeraracsa*</t>
  </si>
  <si>
    <t>6.</t>
  </si>
  <si>
    <t>7.</t>
  </si>
  <si>
    <t>8.</t>
  </si>
  <si>
    <t>9.</t>
  </si>
  <si>
    <t>10.</t>
  </si>
  <si>
    <t>11.</t>
  </si>
  <si>
    <t>Nemesbük*</t>
  </si>
  <si>
    <t>12.</t>
  </si>
  <si>
    <t>13.</t>
  </si>
  <si>
    <t>14.</t>
  </si>
  <si>
    <t xml:space="preserve">Vállus </t>
  </si>
  <si>
    <t>15.</t>
  </si>
  <si>
    <t>16.</t>
  </si>
  <si>
    <t>17.</t>
  </si>
  <si>
    <t>18.</t>
  </si>
  <si>
    <t>19.</t>
  </si>
  <si>
    <t>20.</t>
  </si>
  <si>
    <t>Zalaköveskút*</t>
  </si>
  <si>
    <t>21.</t>
  </si>
  <si>
    <t>22.</t>
  </si>
  <si>
    <t>Zalaszentmárton*</t>
  </si>
  <si>
    <t>23.</t>
  </si>
  <si>
    <t>** a részletező és az összesítő sorok között kerekítés miatt 1-2 Ft eltérés lehet</t>
  </si>
  <si>
    <t xml:space="preserve">     </t>
  </si>
  <si>
    <t>28</t>
  </si>
  <si>
    <t>Fizetési kötelezettséggel csökkentett saját bevétel</t>
  </si>
  <si>
    <t>27</t>
  </si>
  <si>
    <t>Fizetési kötelezettség összesen</t>
  </si>
  <si>
    <t>26</t>
  </si>
  <si>
    <t>Kezesség- és garanciavállalásból eredő fizetési kötelezettség</t>
  </si>
  <si>
    <t>24</t>
  </si>
  <si>
    <t>Halasztott fizetés, részletfizetés fizetési kötelezettsége</t>
  </si>
  <si>
    <t>23</t>
  </si>
  <si>
    <t>Pénzügyi lízingből eredő fizetési kötelezettség</t>
  </si>
  <si>
    <t>21</t>
  </si>
  <si>
    <t>Hitelviszonyt megtestesítő értékpapírból eredő fizetési kötelezettség</t>
  </si>
  <si>
    <t>20</t>
  </si>
  <si>
    <t>Kölcsönből eredő fizetési kötelezettség</t>
  </si>
  <si>
    <t>19</t>
  </si>
  <si>
    <t>Hitelből eredő fizetési kötelezettség</t>
  </si>
  <si>
    <t>18</t>
  </si>
  <si>
    <t>Tárgyévben keletkezett, illetve keletkező, tárgyévet terhelő fizetési
kötelezettség</t>
  </si>
  <si>
    <t>17</t>
  </si>
  <si>
    <t>15</t>
  </si>
  <si>
    <t>14</t>
  </si>
  <si>
    <t>12</t>
  </si>
  <si>
    <t>11</t>
  </si>
  <si>
    <t>10</t>
  </si>
  <si>
    <t>9</t>
  </si>
  <si>
    <t>Előző év(ek)ben keletkezett tárgyévet terhelő fizetési kötelezettség</t>
  </si>
  <si>
    <t>Saját bevétel 50%</t>
  </si>
  <si>
    <t>7</t>
  </si>
  <si>
    <t>Saját bevétel</t>
  </si>
  <si>
    <t>3.évben</t>
  </si>
  <si>
    <t>2. évben</t>
  </si>
  <si>
    <t>1.évben</t>
  </si>
  <si>
    <t>Saját bevétel és adósságot keletkeztető
ügyleteiből eredő fizetési kötelezettség a
tárgyévet követő</t>
  </si>
  <si>
    <t>Tárgy év</t>
  </si>
  <si>
    <t>Sor-
szám</t>
  </si>
  <si>
    <t>ezer Ft</t>
  </si>
  <si>
    <t>Melléklet</t>
  </si>
  <si>
    <t>S.sz.</t>
  </si>
  <si>
    <t>int.fenntartói költségtérítéssel kiegészítve</t>
  </si>
  <si>
    <t>Mindösszesen</t>
  </si>
  <si>
    <t>Házi segítség- nyújtás 2022.</t>
  </si>
  <si>
    <t>Jelzőrend- szeres házi segítség- nyújtás 2022.</t>
  </si>
  <si>
    <t>Család- és gyermek- jóléti szolg. 2022.</t>
  </si>
  <si>
    <t>Balatongyörök társult</t>
  </si>
  <si>
    <t>2023 évi eredeti előirányzat</t>
  </si>
  <si>
    <t>Informatikai eszközök, szoftverek</t>
  </si>
  <si>
    <t xml:space="preserve">Felhalmozási célú támogatások államháztartáson belülről </t>
  </si>
  <si>
    <t>Felhalmozási bevételek</t>
  </si>
  <si>
    <t>Beruházások</t>
  </si>
  <si>
    <t>Felújítások</t>
  </si>
  <si>
    <t xml:space="preserve">Egyéb felhalmozási célú támogatások ÁHT-n belülre </t>
  </si>
  <si>
    <t>Kölcsön nyújtása ÁHT-n kívülre</t>
  </si>
  <si>
    <t>Egyéb felhalmozási célú támogatások ÁHT-n kívülre</t>
  </si>
  <si>
    <t>Fejlesztési céltartalék</t>
  </si>
  <si>
    <t>Hiány belső finanszírozása</t>
  </si>
  <si>
    <t>Felhamozási hiány-/többlet+ (A-B) :</t>
  </si>
  <si>
    <t>Hiány külső finanszírozása</t>
  </si>
  <si>
    <t>Felhalmozási célú hitel felvétele</t>
  </si>
  <si>
    <t>Felhalmozási bevételek összesen (A + D)</t>
  </si>
  <si>
    <t>Felhalmozási kiadások összesen (B + C)</t>
  </si>
  <si>
    <t>-</t>
  </si>
  <si>
    <t xml:space="preserve">Önkormányzati hozzájárulások összege 2022-2023. évben </t>
  </si>
  <si>
    <t>Házi segítség- nyújtás 2023.</t>
  </si>
  <si>
    <t>Jelzőrend- szeres házi segítség- nyújtás 2023.</t>
  </si>
  <si>
    <t>Család- és gyermek- jóléti szolg. 2023.</t>
  </si>
  <si>
    <t>Várvölgy 2022. évi elmaradt b.</t>
  </si>
  <si>
    <t>Össz. Várvölgyi elmaradással együtt</t>
  </si>
  <si>
    <t>Jelzőrend- szeres házi segítség- nyújtás- nál különb.</t>
  </si>
  <si>
    <t>Család- és gyermek- jóléti szolg. különbözet</t>
  </si>
  <si>
    <t>Összes hozzájárulás 2022.</t>
  </si>
  <si>
    <t>Összes hozzájárulás 2023.</t>
  </si>
  <si>
    <t>* Feladatellátási szerződés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</si>
</sst>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</numFmts>
  <fonts count="29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10"/>
      <name val="Book Antiqua"/>
      <family val="1"/>
    </font>
    <font>
      <sz val="10"/>
      <name val="Arial CE"/>
      <charset val="238"/>
    </font>
    <font>
      <sz val="10"/>
      <name val="Book Antiqua"/>
      <family val="1"/>
    </font>
    <font>
      <b/>
      <sz val="10"/>
      <name val="Arial CE"/>
      <charset val="238"/>
    </font>
    <font>
      <b/>
      <sz val="8"/>
      <name val="Book Antiqua"/>
      <family val="1"/>
      <charset val="238"/>
    </font>
    <font>
      <b/>
      <sz val="7"/>
      <name val="Book Antiqua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6"/>
      <color indexed="10"/>
      <name val="Arial"/>
      <family val="2"/>
      <charset val="238"/>
    </font>
    <font>
      <b/>
      <sz val="9.5"/>
      <color indexed="8"/>
      <name val="Book Antiqua"/>
      <family val="1"/>
      <charset val="238"/>
    </font>
    <font>
      <sz val="9.5"/>
      <color indexed="8"/>
      <name val="Book Antiqua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8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sz val="10"/>
      <color indexed="8"/>
      <name val="Book Antiqua"/>
      <family val="1"/>
      <charset val="238"/>
    </font>
    <font>
      <sz val="9"/>
      <color indexed="8"/>
      <name val="Book Antiqua"/>
      <family val="1"/>
      <charset val="238"/>
    </font>
    <font>
      <b/>
      <sz val="9"/>
      <color indexed="8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 applyNumberFormat="0" applyFill="0" applyBorder="0" applyProtection="0">
      <alignment horizontal="center"/>
    </xf>
    <xf numFmtId="166" fontId="6" fillId="0" borderId="0" applyFill="0" applyBorder="0" applyAlignment="0" applyProtection="0"/>
    <xf numFmtId="0" fontId="6" fillId="0" borderId="0"/>
  </cellStyleXfs>
  <cellXfs count="4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168" fontId="1" fillId="0" borderId="0" xfId="0" applyNumberFormat="1" applyFont="1"/>
    <xf numFmtId="168" fontId="3" fillId="0" borderId="0" xfId="2" applyNumberFormat="1" applyFont="1" applyFill="1" applyBorder="1"/>
    <xf numFmtId="0" fontId="10" fillId="0" borderId="0" xfId="0" applyFont="1" applyFill="1" applyAlignment="1">
      <alignment wrapText="1"/>
    </xf>
    <xf numFmtId="168" fontId="1" fillId="0" borderId="1" xfId="2" applyNumberFormat="1" applyFont="1" applyFill="1" applyBorder="1"/>
    <xf numFmtId="168" fontId="1" fillId="0" borderId="2" xfId="2" applyNumberFormat="1" applyFont="1" applyFill="1" applyBorder="1"/>
    <xf numFmtId="168" fontId="2" fillId="0" borderId="3" xfId="2" applyNumberFormat="1" applyFont="1" applyFill="1" applyBorder="1"/>
    <xf numFmtId="168" fontId="1" fillId="0" borderId="3" xfId="2" applyNumberFormat="1" applyFont="1" applyFill="1" applyBorder="1"/>
    <xf numFmtId="168" fontId="1" fillId="0" borderId="4" xfId="2" applyNumberFormat="1" applyFont="1" applyFill="1" applyBorder="1" applyAlignment="1">
      <alignment horizontal="right"/>
    </xf>
    <xf numFmtId="168" fontId="1" fillId="0" borderId="2" xfId="2" applyNumberFormat="1" applyFont="1" applyFill="1" applyBorder="1" applyAlignment="1">
      <alignment horizontal="right"/>
    </xf>
    <xf numFmtId="167" fontId="8" fillId="0" borderId="5" xfId="2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vertical="top" wrapText="1"/>
    </xf>
    <xf numFmtId="168" fontId="12" fillId="0" borderId="0" xfId="2" applyNumberFormat="1" applyFont="1"/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2" applyNumberFormat="1" applyFont="1"/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1" xfId="2" applyNumberFormat="1" applyFont="1" applyFill="1" applyBorder="1" applyAlignment="1">
      <alignment horizontal="center"/>
    </xf>
    <xf numFmtId="0" fontId="1" fillId="0" borderId="0" xfId="0" applyFont="1" applyFill="1" applyBorder="1"/>
    <xf numFmtId="0" fontId="9" fillId="0" borderId="16" xfId="0" applyFont="1" applyFill="1" applyBorder="1" applyAlignment="1">
      <alignment wrapText="1"/>
    </xf>
    <xf numFmtId="0" fontId="9" fillId="0" borderId="0" xfId="0" applyFont="1" applyFill="1" applyBorder="1"/>
    <xf numFmtId="0" fontId="15" fillId="0" borderId="0" xfId="0" applyFont="1" applyFill="1" applyBorder="1"/>
    <xf numFmtId="0" fontId="7" fillId="0" borderId="0" xfId="0" applyFont="1" applyFill="1" applyBorder="1" applyAlignment="1">
      <alignment horizontal="center"/>
    </xf>
    <xf numFmtId="1" fontId="16" fillId="0" borderId="11" xfId="2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7" fontId="4" fillId="0" borderId="19" xfId="2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168" fontId="1" fillId="0" borderId="20" xfId="2" applyNumberFormat="1" applyFont="1" applyFill="1" applyBorder="1"/>
    <xf numFmtId="168" fontId="13" fillId="0" borderId="1" xfId="2" applyNumberFormat="1" applyFont="1" applyFill="1" applyBorder="1" applyAlignment="1">
      <alignment wrapText="1"/>
    </xf>
    <xf numFmtId="168" fontId="13" fillId="0" borderId="3" xfId="2" applyNumberFormat="1" applyFont="1" applyFill="1" applyBorder="1" applyAlignment="1">
      <alignment wrapText="1"/>
    </xf>
    <xf numFmtId="168" fontId="13" fillId="0" borderId="3" xfId="2" applyNumberFormat="1" applyFont="1" applyFill="1" applyBorder="1" applyAlignment="1">
      <alignment vertical="top" wrapText="1"/>
    </xf>
    <xf numFmtId="168" fontId="11" fillId="0" borderId="3" xfId="2" applyNumberFormat="1" applyFont="1" applyFill="1" applyBorder="1" applyAlignment="1">
      <alignment horizontal="center"/>
    </xf>
    <xf numFmtId="0" fontId="11" fillId="0" borderId="3" xfId="0" applyFont="1" applyFill="1" applyBorder="1"/>
    <xf numFmtId="0" fontId="13" fillId="0" borderId="0" xfId="0" applyFont="1" applyFill="1"/>
    <xf numFmtId="0" fontId="12" fillId="0" borderId="0" xfId="0" applyFont="1" applyFill="1"/>
    <xf numFmtId="0" fontId="8" fillId="0" borderId="21" xfId="0" applyFont="1" applyFill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168" fontId="1" fillId="0" borderId="22" xfId="2" applyNumberFormat="1" applyFont="1" applyFill="1" applyBorder="1"/>
    <xf numFmtId="0" fontId="10" fillId="0" borderId="16" xfId="0" applyFont="1" applyFill="1" applyBorder="1" applyAlignment="1">
      <alignment horizontal="left" wrapText="1"/>
    </xf>
    <xf numFmtId="168" fontId="1" fillId="0" borderId="23" xfId="2" applyNumberFormat="1" applyFont="1" applyFill="1" applyBorder="1"/>
    <xf numFmtId="0" fontId="8" fillId="0" borderId="24" xfId="0" applyFont="1" applyFill="1" applyBorder="1" applyAlignment="1">
      <alignment horizontal="left" vertical="center" wrapText="1"/>
    </xf>
    <xf numFmtId="167" fontId="2" fillId="0" borderId="25" xfId="2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 indent="2"/>
    </xf>
    <xf numFmtId="167" fontId="2" fillId="0" borderId="3" xfId="2" applyNumberFormat="1" applyFont="1" applyFill="1" applyBorder="1" applyAlignment="1">
      <alignment vertical="center" wrapText="1"/>
    </xf>
    <xf numFmtId="167" fontId="2" fillId="0" borderId="23" xfId="2" applyNumberFormat="1" applyFont="1" applyFill="1" applyBorder="1" applyAlignment="1">
      <alignment vertical="center" wrapText="1"/>
    </xf>
    <xf numFmtId="167" fontId="2" fillId="0" borderId="5" xfId="2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7" fontId="3" fillId="0" borderId="29" xfId="2" applyNumberFormat="1" applyFont="1" applyFill="1" applyBorder="1" applyAlignment="1" applyProtection="1"/>
    <xf numFmtId="167" fontId="4" fillId="0" borderId="29" xfId="2" applyNumberFormat="1" applyFont="1" applyFill="1" applyBorder="1" applyAlignment="1" applyProtection="1"/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1" fontId="10" fillId="0" borderId="0" xfId="0" applyNumberFormat="1" applyFont="1"/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7" fontId="8" fillId="0" borderId="14" xfId="2" applyNumberFormat="1" applyFont="1" applyFill="1" applyBorder="1" applyAlignment="1">
      <alignment horizontal="center" vertical="center" wrapText="1"/>
    </xf>
    <xf numFmtId="167" fontId="8" fillId="0" borderId="14" xfId="2" applyNumberFormat="1" applyFont="1" applyFill="1" applyBorder="1" applyAlignment="1">
      <alignment vertical="center" wrapText="1"/>
    </xf>
    <xf numFmtId="1" fontId="1" fillId="0" borderId="7" xfId="2" applyNumberFormat="1" applyFont="1" applyBorder="1"/>
    <xf numFmtId="168" fontId="2" fillId="0" borderId="1" xfId="2" applyNumberFormat="1" applyFont="1" applyFill="1" applyBorder="1"/>
    <xf numFmtId="168" fontId="2" fillId="0" borderId="0" xfId="0" applyNumberFormat="1" applyFont="1"/>
    <xf numFmtId="0" fontId="7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0" borderId="31" xfId="0" applyFont="1" applyFill="1" applyBorder="1" applyAlignment="1">
      <alignment wrapText="1"/>
    </xf>
    <xf numFmtId="167" fontId="3" fillId="0" borderId="23" xfId="2" applyNumberFormat="1" applyFont="1" applyFill="1" applyBorder="1" applyAlignment="1" applyProtection="1">
      <alignment vertic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0" borderId="0" xfId="0" applyFont="1" applyFill="1"/>
    <xf numFmtId="0" fontId="11" fillId="0" borderId="21" xfId="0" applyFont="1" applyFill="1" applyBorder="1" applyAlignment="1">
      <alignment horizontal="left" vertical="center" wrapText="1"/>
    </xf>
    <xf numFmtId="168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168" fontId="2" fillId="0" borderId="3" xfId="2" applyNumberFormat="1" applyFont="1" applyFill="1" applyBorder="1" applyAlignment="1">
      <alignment wrapText="1"/>
    </xf>
    <xf numFmtId="0" fontId="12" fillId="0" borderId="16" xfId="0" applyFont="1" applyFill="1" applyBorder="1" applyAlignment="1">
      <alignment vertical="top" wrapText="1"/>
    </xf>
    <xf numFmtId="0" fontId="12" fillId="0" borderId="3" xfId="0" applyFont="1" applyFill="1" applyBorder="1"/>
    <xf numFmtId="0" fontId="2" fillId="0" borderId="16" xfId="0" applyFont="1" applyFill="1" applyBorder="1" applyAlignment="1">
      <alignment vertical="top" wrapText="1"/>
    </xf>
    <xf numFmtId="0" fontId="1" fillId="0" borderId="36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168" fontId="11" fillId="0" borderId="7" xfId="2" applyNumberFormat="1" applyFont="1" applyFill="1" applyBorder="1" applyAlignment="1">
      <alignment vertical="center" wrapText="1"/>
    </xf>
    <xf numFmtId="168" fontId="11" fillId="0" borderId="7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left" wrapText="1" indent="2"/>
    </xf>
    <xf numFmtId="0" fontId="3" fillId="0" borderId="3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8" xfId="0" applyFont="1" applyFill="1" applyBorder="1"/>
    <xf numFmtId="0" fontId="4" fillId="0" borderId="37" xfId="0" applyFont="1" applyFill="1" applyBorder="1" applyAlignment="1">
      <alignment horizontal="center"/>
    </xf>
    <xf numFmtId="0" fontId="4" fillId="0" borderId="8" xfId="0" applyFont="1" applyFill="1" applyBorder="1"/>
    <xf numFmtId="0" fontId="3" fillId="0" borderId="2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indent="4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/>
    <xf numFmtId="0" fontId="0" fillId="0" borderId="0" xfId="0" applyFill="1"/>
    <xf numFmtId="0" fontId="9" fillId="0" borderId="2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 indent="1"/>
    </xf>
    <xf numFmtId="0" fontId="2" fillId="0" borderId="0" xfId="0" applyFont="1" applyFill="1"/>
    <xf numFmtId="0" fontId="2" fillId="0" borderId="26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2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 indent="1"/>
    </xf>
    <xf numFmtId="0" fontId="2" fillId="0" borderId="0" xfId="0" applyFont="1" applyFill="1" applyBorder="1"/>
    <xf numFmtId="0" fontId="2" fillId="0" borderId="16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center" vertical="top" wrapText="1"/>
    </xf>
    <xf numFmtId="168" fontId="2" fillId="0" borderId="5" xfId="2" applyNumberFormat="1" applyFont="1" applyFill="1" applyBorder="1" applyAlignment="1">
      <alignment wrapText="1"/>
    </xf>
    <xf numFmtId="168" fontId="11" fillId="0" borderId="5" xfId="2" applyNumberFormat="1" applyFont="1" applyFill="1" applyBorder="1" applyAlignment="1">
      <alignment horizontal="center"/>
    </xf>
    <xf numFmtId="168" fontId="2" fillId="0" borderId="20" xfId="2" applyNumberFormat="1" applyFont="1" applyFill="1" applyBorder="1"/>
    <xf numFmtId="0" fontId="9" fillId="0" borderId="35" xfId="0" applyFont="1" applyFill="1" applyBorder="1" applyAlignment="1">
      <alignment wrapText="1"/>
    </xf>
    <xf numFmtId="167" fontId="2" fillId="0" borderId="11" xfId="2" applyNumberFormat="1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167" fontId="3" fillId="0" borderId="38" xfId="2" applyNumberFormat="1" applyFont="1" applyFill="1" applyBorder="1" applyAlignment="1" applyProtection="1">
      <alignment vertical="center"/>
    </xf>
    <xf numFmtId="167" fontId="4" fillId="0" borderId="39" xfId="2" applyNumberFormat="1" applyFont="1" applyFill="1" applyBorder="1" applyAlignment="1" applyProtection="1">
      <alignment vertical="center"/>
    </xf>
    <xf numFmtId="0" fontId="9" fillId="0" borderId="21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41" xfId="2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>
      <alignment vertical="top" wrapText="1"/>
    </xf>
    <xf numFmtId="168" fontId="1" fillId="0" borderId="3" xfId="2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167" fontId="18" fillId="0" borderId="0" xfId="2" applyNumberFormat="1" applyFont="1" applyFill="1"/>
    <xf numFmtId="0" fontId="10" fillId="0" borderId="0" xfId="0" applyFont="1" applyFill="1"/>
    <xf numFmtId="0" fontId="10" fillId="0" borderId="37" xfId="0" applyFont="1" applyFill="1" applyBorder="1" applyAlignment="1">
      <alignment wrapText="1"/>
    </xf>
    <xf numFmtId="0" fontId="8" fillId="0" borderId="0" xfId="0" applyFont="1" applyFill="1"/>
    <xf numFmtId="0" fontId="10" fillId="0" borderId="35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wrapText="1"/>
    </xf>
    <xf numFmtId="167" fontId="3" fillId="0" borderId="19" xfId="2" applyNumberFormat="1" applyFont="1" applyFill="1" applyBorder="1" applyAlignment="1" applyProtection="1">
      <alignment vertical="center"/>
    </xf>
    <xf numFmtId="167" fontId="3" fillId="0" borderId="19" xfId="2" applyNumberFormat="1" applyFont="1" applyFill="1" applyBorder="1" applyAlignment="1" applyProtection="1"/>
    <xf numFmtId="0" fontId="4" fillId="0" borderId="43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8" fillId="0" borderId="3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167" fontId="4" fillId="0" borderId="46" xfId="2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wrapText="1"/>
    </xf>
    <xf numFmtId="168" fontId="1" fillId="0" borderId="47" xfId="2" applyNumberFormat="1" applyFont="1" applyFill="1" applyBorder="1"/>
    <xf numFmtId="168" fontId="1" fillId="0" borderId="3" xfId="2" applyNumberFormat="1" applyFont="1" applyFill="1" applyBorder="1" applyAlignment="1">
      <alignment horizontal="right"/>
    </xf>
    <xf numFmtId="167" fontId="2" fillId="0" borderId="20" xfId="2" applyNumberFormat="1" applyFont="1" applyFill="1" applyBorder="1" applyAlignment="1">
      <alignment horizontal="left" vertical="center" wrapText="1"/>
    </xf>
    <xf numFmtId="167" fontId="2" fillId="0" borderId="47" xfId="2" applyNumberFormat="1" applyFont="1" applyFill="1" applyBorder="1" applyAlignment="1">
      <alignment horizontal="left" vertical="center" wrapText="1"/>
    </xf>
    <xf numFmtId="3" fontId="1" fillId="0" borderId="20" xfId="2" applyNumberFormat="1" applyFont="1" applyFill="1" applyBorder="1"/>
    <xf numFmtId="3" fontId="1" fillId="0" borderId="47" xfId="2" applyNumberFormat="1" applyFont="1" applyFill="1" applyBorder="1"/>
    <xf numFmtId="3" fontId="1" fillId="0" borderId="1" xfId="2" applyNumberFormat="1" applyFont="1" applyFill="1" applyBorder="1"/>
    <xf numFmtId="3" fontId="1" fillId="0" borderId="48" xfId="2" applyNumberFormat="1" applyFont="1" applyFill="1" applyBorder="1"/>
    <xf numFmtId="3" fontId="1" fillId="0" borderId="3" xfId="2" applyNumberFormat="1" applyFont="1" applyFill="1" applyBorder="1"/>
    <xf numFmtId="3" fontId="1" fillId="0" borderId="23" xfId="2" applyNumberFormat="1" applyFont="1" applyFill="1" applyBorder="1"/>
    <xf numFmtId="3" fontId="1" fillId="0" borderId="49" xfId="2" applyNumberFormat="1" applyFont="1" applyFill="1" applyBorder="1"/>
    <xf numFmtId="3" fontId="2" fillId="0" borderId="50" xfId="2" applyNumberFormat="1" applyFont="1" applyFill="1" applyBorder="1"/>
    <xf numFmtId="3" fontId="2" fillId="0" borderId="3" xfId="0" applyNumberFormat="1" applyFont="1" applyFill="1" applyBorder="1"/>
    <xf numFmtId="3" fontId="2" fillId="0" borderId="23" xfId="0" applyNumberFormat="1" applyFont="1" applyFill="1" applyBorder="1"/>
    <xf numFmtId="3" fontId="2" fillId="0" borderId="5" xfId="0" applyNumberFormat="1" applyFont="1" applyFill="1" applyBorder="1"/>
    <xf numFmtId="3" fontId="2" fillId="0" borderId="11" xfId="0" applyNumberFormat="1" applyFont="1" applyFill="1" applyBorder="1"/>
    <xf numFmtId="0" fontId="7" fillId="0" borderId="14" xfId="0" applyFont="1" applyFill="1" applyBorder="1" applyAlignment="1">
      <alignment horizontal="center"/>
    </xf>
    <xf numFmtId="3" fontId="2" fillId="0" borderId="20" xfId="2" applyNumberFormat="1" applyFont="1" applyFill="1" applyBorder="1"/>
    <xf numFmtId="3" fontId="1" fillId="0" borderId="20" xfId="0" applyNumberFormat="1" applyFont="1" applyFill="1" applyBorder="1" applyAlignment="1">
      <alignment vertical="center" wrapText="1"/>
    </xf>
    <xf numFmtId="3" fontId="2" fillId="0" borderId="47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2" fillId="0" borderId="48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1" fillId="0" borderId="51" xfId="0" applyNumberFormat="1" applyFont="1" applyFill="1" applyBorder="1" applyAlignment="1">
      <alignment vertical="center" wrapText="1"/>
    </xf>
    <xf numFmtId="3" fontId="2" fillId="0" borderId="52" xfId="0" applyNumberFormat="1" applyFont="1" applyFill="1" applyBorder="1" applyAlignment="1">
      <alignment vertical="center" wrapText="1"/>
    </xf>
    <xf numFmtId="3" fontId="2" fillId="0" borderId="53" xfId="0" applyNumberFormat="1" applyFont="1" applyFill="1" applyBorder="1" applyAlignment="1">
      <alignment wrapText="1"/>
    </xf>
    <xf numFmtId="3" fontId="2" fillId="0" borderId="20" xfId="2" applyNumberFormat="1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1" fillId="0" borderId="20" xfId="0" applyNumberFormat="1" applyFont="1" applyFill="1" applyBorder="1"/>
    <xf numFmtId="3" fontId="2" fillId="0" borderId="47" xfId="0" applyNumberFormat="1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3" fontId="2" fillId="0" borderId="50" xfId="0" applyNumberFormat="1" applyFont="1" applyFill="1" applyBorder="1"/>
    <xf numFmtId="3" fontId="2" fillId="0" borderId="54" xfId="0" applyNumberFormat="1" applyFont="1" applyFill="1" applyBorder="1"/>
    <xf numFmtId="3" fontId="2" fillId="0" borderId="23" xfId="2" applyNumberFormat="1" applyFont="1" applyFill="1" applyBorder="1"/>
    <xf numFmtId="3" fontId="1" fillId="0" borderId="8" xfId="2" applyNumberFormat="1" applyFont="1" applyFill="1" applyBorder="1"/>
    <xf numFmtId="3" fontId="2" fillId="0" borderId="7" xfId="2" applyNumberFormat="1" applyFont="1" applyFill="1" applyBorder="1"/>
    <xf numFmtId="3" fontId="2" fillId="0" borderId="48" xfId="2" applyNumberFormat="1" applyFont="1" applyFill="1" applyBorder="1"/>
    <xf numFmtId="3" fontId="2" fillId="0" borderId="14" xfId="0" applyNumberFormat="1" applyFont="1" applyFill="1" applyBorder="1"/>
    <xf numFmtId="3" fontId="2" fillId="0" borderId="11" xfId="2" applyNumberFormat="1" applyFont="1" applyFill="1" applyBorder="1"/>
    <xf numFmtId="3" fontId="2" fillId="0" borderId="27" xfId="2" applyNumberFormat="1" applyFont="1" applyFill="1" applyBorder="1"/>
    <xf numFmtId="3" fontId="2" fillId="0" borderId="47" xfId="2" applyNumberFormat="1" applyFont="1" applyFill="1" applyBorder="1"/>
    <xf numFmtId="0" fontId="0" fillId="0" borderId="0" xfId="0" applyBorder="1"/>
    <xf numFmtId="0" fontId="19" fillId="0" borderId="0" xfId="0" applyFont="1" applyBorder="1" applyAlignment="1">
      <alignment vertical="top" wrapText="1"/>
    </xf>
    <xf numFmtId="0" fontId="1" fillId="0" borderId="55" xfId="0" applyFont="1" applyBorder="1"/>
    <xf numFmtId="0" fontId="1" fillId="0" borderId="0" xfId="0" applyFont="1" applyBorder="1"/>
    <xf numFmtId="3" fontId="20" fillId="0" borderId="56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3" fontId="20" fillId="0" borderId="57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" fillId="0" borderId="58" xfId="0" applyFont="1" applyBorder="1" applyAlignment="1">
      <alignment horizontal="right"/>
    </xf>
    <xf numFmtId="0" fontId="1" fillId="0" borderId="58" xfId="0" applyFont="1" applyBorder="1"/>
    <xf numFmtId="0" fontId="2" fillId="0" borderId="0" xfId="0" applyFont="1" applyBorder="1" applyAlignment="1">
      <alignment horizontal="right"/>
    </xf>
    <xf numFmtId="0" fontId="11" fillId="0" borderId="27" xfId="0" applyFont="1" applyBorder="1" applyAlignment="1">
      <alignment horizontal="center" vertical="center" wrapText="1"/>
    </xf>
    <xf numFmtId="168" fontId="11" fillId="0" borderId="47" xfId="2" applyNumberFormat="1" applyFont="1" applyFill="1" applyBorder="1" applyAlignment="1">
      <alignment horizontal="center" vertical="center" wrapText="1"/>
    </xf>
    <xf numFmtId="168" fontId="13" fillId="0" borderId="23" xfId="2" applyNumberFormat="1" applyFont="1" applyFill="1" applyBorder="1"/>
    <xf numFmtId="168" fontId="13" fillId="0" borderId="23" xfId="2" applyNumberFormat="1" applyFont="1" applyFill="1" applyBorder="1" applyAlignment="1">
      <alignment wrapText="1"/>
    </xf>
    <xf numFmtId="168" fontId="2" fillId="0" borderId="23" xfId="2" applyNumberFormat="1" applyFont="1" applyFill="1" applyBorder="1" applyAlignment="1">
      <alignment vertical="top" wrapText="1"/>
    </xf>
    <xf numFmtId="168" fontId="11" fillId="0" borderId="23" xfId="2" applyNumberFormat="1" applyFont="1" applyFill="1" applyBorder="1"/>
    <xf numFmtId="168" fontId="12" fillId="0" borderId="23" xfId="2" applyNumberFormat="1" applyFont="1" applyFill="1" applyBorder="1"/>
    <xf numFmtId="168" fontId="2" fillId="0" borderId="11" xfId="2" applyNumberFormat="1" applyFont="1" applyFill="1" applyBorder="1"/>
    <xf numFmtId="168" fontId="11" fillId="0" borderId="27" xfId="2" applyNumberFormat="1" applyFont="1" applyFill="1" applyBorder="1" applyAlignment="1">
      <alignment horizontal="center" vertical="center"/>
    </xf>
    <xf numFmtId="168" fontId="4" fillId="0" borderId="27" xfId="2" applyNumberFormat="1" applyFont="1" applyFill="1" applyBorder="1" applyAlignment="1">
      <alignment horizontal="center" vertical="center" wrapText="1"/>
    </xf>
    <xf numFmtId="168" fontId="4" fillId="0" borderId="47" xfId="2" applyNumberFormat="1" applyFont="1" applyFill="1" applyBorder="1" applyAlignment="1"/>
    <xf numFmtId="168" fontId="3" fillId="0" borderId="23" xfId="2" applyNumberFormat="1" applyFont="1" applyFill="1" applyBorder="1"/>
    <xf numFmtId="168" fontId="3" fillId="0" borderId="48" xfId="2" applyNumberFormat="1" applyFont="1" applyFill="1" applyBorder="1"/>
    <xf numFmtId="168" fontId="4" fillId="0" borderId="48" xfId="2" applyNumberFormat="1" applyFont="1" applyFill="1" applyBorder="1"/>
    <xf numFmtId="168" fontId="3" fillId="0" borderId="23" xfId="2" applyNumberFormat="1" applyFont="1" applyFill="1" applyBorder="1" applyAlignment="1">
      <alignment vertical="center"/>
    </xf>
    <xf numFmtId="168" fontId="4" fillId="0" borderId="23" xfId="2" applyNumberFormat="1" applyFont="1" applyFill="1" applyBorder="1"/>
    <xf numFmtId="168" fontId="3" fillId="0" borderId="22" xfId="2" applyNumberFormat="1" applyFont="1" applyFill="1" applyBorder="1"/>
    <xf numFmtId="168" fontId="4" fillId="0" borderId="22" xfId="2" applyNumberFormat="1" applyFont="1" applyFill="1" applyBorder="1"/>
    <xf numFmtId="168" fontId="3" fillId="0" borderId="11" xfId="2" applyNumberFormat="1" applyFont="1" applyFill="1" applyBorder="1"/>
    <xf numFmtId="3" fontId="2" fillId="0" borderId="47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5" xfId="2" applyNumberFormat="1" applyFont="1" applyFill="1" applyBorder="1" applyAlignment="1">
      <alignment horizontal="left" vertical="center" wrapText="1"/>
    </xf>
    <xf numFmtId="3" fontId="1" fillId="0" borderId="22" xfId="2" applyNumberFormat="1" applyFont="1" applyFill="1" applyBorder="1"/>
    <xf numFmtId="3" fontId="2" fillId="0" borderId="5" xfId="2" applyNumberFormat="1" applyFont="1" applyFill="1" applyBorder="1" applyAlignment="1">
      <alignment horizontal="right" vertical="center" wrapText="1"/>
    </xf>
    <xf numFmtId="168" fontId="2" fillId="0" borderId="5" xfId="2" applyNumberFormat="1" applyFont="1" applyFill="1" applyBorder="1"/>
    <xf numFmtId="0" fontId="23" fillId="0" borderId="0" xfId="0" applyFont="1" applyAlignment="1">
      <alignment horizontal="right"/>
    </xf>
    <xf numFmtId="3" fontId="10" fillId="0" borderId="0" xfId="0" applyNumberFormat="1" applyFont="1"/>
    <xf numFmtId="3" fontId="1" fillId="0" borderId="20" xfId="0" applyNumberFormat="1" applyFont="1" applyBorder="1"/>
    <xf numFmtId="0" fontId="22" fillId="0" borderId="0" xfId="0" applyFont="1" applyBorder="1" applyAlignment="1">
      <alignment horizontal="center" vertical="center"/>
    </xf>
    <xf numFmtId="167" fontId="4" fillId="0" borderId="59" xfId="2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>
      <alignment horizontal="center"/>
    </xf>
    <xf numFmtId="0" fontId="4" fillId="0" borderId="60" xfId="0" applyFont="1" applyFill="1" applyBorder="1"/>
    <xf numFmtId="168" fontId="4" fillId="0" borderId="60" xfId="2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8" fontId="4" fillId="0" borderId="0" xfId="2" applyNumberFormat="1" applyFont="1" applyFill="1" applyBorder="1"/>
    <xf numFmtId="0" fontId="4" fillId="0" borderId="0" xfId="0" applyFont="1" applyFill="1" applyBorder="1" applyAlignment="1">
      <alignment horizontal="left" indent="4"/>
    </xf>
    <xf numFmtId="168" fontId="13" fillId="0" borderId="23" xfId="2" applyNumberFormat="1" applyFont="1" applyFill="1" applyBorder="1" applyAlignment="1">
      <alignment horizontal="center" vertical="center" wrapText="1"/>
    </xf>
    <xf numFmtId="168" fontId="4" fillId="0" borderId="47" xfId="2" applyNumberFormat="1" applyFont="1" applyFill="1" applyBorder="1" applyAlignment="1">
      <alignment horizontal="center"/>
    </xf>
    <xf numFmtId="168" fontId="13" fillId="0" borderId="23" xfId="2" applyNumberFormat="1" applyFont="1" applyFill="1" applyBorder="1" applyAlignment="1">
      <alignment horizontal="center" wrapText="1"/>
    </xf>
    <xf numFmtId="168" fontId="4" fillId="0" borderId="48" xfId="2" applyNumberFormat="1" applyFont="1" applyFill="1" applyBorder="1" applyAlignment="1">
      <alignment horizontal="center" vertical="center"/>
    </xf>
    <xf numFmtId="168" fontId="3" fillId="0" borderId="23" xfId="2" applyNumberFormat="1" applyFont="1" applyFill="1" applyBorder="1" applyAlignment="1">
      <alignment horizontal="center" vertical="center"/>
    </xf>
    <xf numFmtId="168" fontId="3" fillId="0" borderId="23" xfId="2" applyNumberFormat="1" applyFont="1" applyFill="1" applyBorder="1" applyAlignment="1">
      <alignment horizontal="center"/>
    </xf>
    <xf numFmtId="168" fontId="3" fillId="0" borderId="52" xfId="2" applyNumberFormat="1" applyFont="1" applyFill="1" applyBorder="1"/>
    <xf numFmtId="3" fontId="2" fillId="0" borderId="20" xfId="2" applyNumberFormat="1" applyFont="1" applyFill="1" applyBorder="1" applyAlignment="1">
      <alignment horizontal="right" vertical="center" wrapText="1"/>
    </xf>
    <xf numFmtId="0" fontId="24" fillId="0" borderId="3" xfId="0" applyFont="1" applyBorder="1" applyAlignment="1">
      <alignment vertical="center"/>
    </xf>
    <xf numFmtId="0" fontId="24" fillId="0" borderId="3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/>
    <xf numFmtId="3" fontId="24" fillId="0" borderId="3" xfId="0" applyNumberFormat="1" applyFont="1" applyBorder="1"/>
    <xf numFmtId="0" fontId="24" fillId="0" borderId="3" xfId="0" applyFont="1" applyBorder="1" applyAlignment="1">
      <alignment wrapText="1"/>
    </xf>
    <xf numFmtId="0" fontId="24" fillId="0" borderId="3" xfId="0" applyFont="1" applyBorder="1" applyAlignment="1">
      <alignment horizontal="center" vertical="center"/>
    </xf>
    <xf numFmtId="0" fontId="24" fillId="0" borderId="64" xfId="0" applyFont="1" applyBorder="1" applyAlignment="1">
      <alignment vertical="center" wrapText="1"/>
    </xf>
    <xf numFmtId="3" fontId="1" fillId="3" borderId="3" xfId="0" applyNumberFormat="1" applyFont="1" applyFill="1" applyBorder="1"/>
    <xf numFmtId="0" fontId="1" fillId="3" borderId="3" xfId="0" applyFont="1" applyFill="1" applyBorder="1"/>
    <xf numFmtId="0" fontId="26" fillId="0" borderId="0" xfId="0" applyFont="1" applyFill="1"/>
    <xf numFmtId="0" fontId="27" fillId="0" borderId="3" xfId="0" applyFont="1" applyFill="1" applyBorder="1" applyAlignment="1">
      <alignment horizontal="left" vertical="center" wrapText="1"/>
    </xf>
    <xf numFmtId="3" fontId="27" fillId="0" borderId="3" xfId="0" applyNumberFormat="1" applyFont="1" applyFill="1" applyBorder="1" applyAlignment="1">
      <alignment horizontal="right" vertical="center" wrapText="1"/>
    </xf>
    <xf numFmtId="3" fontId="28" fillId="0" borderId="3" xfId="0" applyNumberFormat="1" applyFont="1" applyFill="1" applyBorder="1" applyAlignment="1">
      <alignment horizontal="right" vertical="center" wrapText="1"/>
    </xf>
    <xf numFmtId="0" fontId="27" fillId="0" borderId="3" xfId="3" applyFont="1" applyFill="1" applyBorder="1" applyAlignment="1">
      <alignment horizontal="left" vertical="top" wrapText="1"/>
    </xf>
    <xf numFmtId="3" fontId="27" fillId="0" borderId="3" xfId="0" applyNumberFormat="1" applyFont="1" applyFill="1" applyBorder="1"/>
    <xf numFmtId="3" fontId="28" fillId="3" borderId="3" xfId="0" applyNumberFormat="1" applyFont="1" applyFill="1" applyBorder="1" applyAlignment="1">
      <alignment horizontal="right" vertical="center" wrapText="1"/>
    </xf>
    <xf numFmtId="3" fontId="27" fillId="3" borderId="3" xfId="0" applyNumberFormat="1" applyFont="1" applyFill="1" applyBorder="1" applyAlignment="1">
      <alignment horizontal="center" vertical="center" wrapText="1"/>
    </xf>
    <xf numFmtId="3" fontId="27" fillId="3" borderId="3" xfId="0" applyNumberFormat="1" applyFont="1" applyFill="1" applyBorder="1"/>
    <xf numFmtId="3" fontId="27" fillId="3" borderId="3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3" fontId="28" fillId="0" borderId="23" xfId="0" applyNumberFormat="1" applyFont="1" applyFill="1" applyBorder="1" applyAlignment="1">
      <alignment wrapText="1"/>
    </xf>
    <xf numFmtId="0" fontId="27" fillId="0" borderId="3" xfId="3" applyFont="1" applyFill="1" applyBorder="1"/>
    <xf numFmtId="3" fontId="27" fillId="0" borderId="23" xfId="0" applyNumberFormat="1" applyFont="1" applyFill="1" applyBorder="1"/>
    <xf numFmtId="0" fontId="27" fillId="0" borderId="26" xfId="0" applyFont="1" applyFill="1" applyBorder="1"/>
    <xf numFmtId="0" fontId="28" fillId="0" borderId="5" xfId="3" applyFont="1" applyFill="1" applyBorder="1" applyAlignment="1">
      <alignment horizontal="left" vertical="top" wrapText="1"/>
    </xf>
    <xf numFmtId="3" fontId="28" fillId="0" borderId="5" xfId="0" applyNumberFormat="1" applyFont="1" applyFill="1" applyBorder="1"/>
    <xf numFmtId="3" fontId="8" fillId="0" borderId="5" xfId="0" applyNumberFormat="1" applyFont="1" applyFill="1" applyBorder="1"/>
    <xf numFmtId="3" fontId="8" fillId="0" borderId="11" xfId="0" applyNumberFormat="1" applyFont="1" applyFill="1" applyBorder="1"/>
    <xf numFmtId="167" fontId="8" fillId="0" borderId="54" xfId="2" applyNumberFormat="1" applyFont="1" applyFill="1" applyBorder="1" applyAlignment="1">
      <alignment horizontal="center" vertical="center" wrapText="1"/>
    </xf>
    <xf numFmtId="167" fontId="8" fillId="0" borderId="61" xfId="2" applyNumberFormat="1" applyFont="1" applyFill="1" applyBorder="1" applyAlignment="1">
      <alignment horizontal="center" vertical="center" wrapText="1"/>
    </xf>
    <xf numFmtId="167" fontId="8" fillId="0" borderId="20" xfId="2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7" fontId="8" fillId="0" borderId="20" xfId="2" applyNumberFormat="1" applyFont="1" applyFill="1" applyBorder="1" applyAlignment="1">
      <alignment horizontal="center" vertical="center"/>
    </xf>
    <xf numFmtId="167" fontId="8" fillId="0" borderId="50" xfId="2" applyNumberFormat="1" applyFont="1" applyFill="1" applyBorder="1" applyAlignment="1">
      <alignment horizontal="center" vertical="center" wrapText="1"/>
    </xf>
    <xf numFmtId="167" fontId="8" fillId="0" borderId="14" xfId="2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9" fillId="0" borderId="6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1" fontId="9" fillId="0" borderId="54" xfId="2" applyNumberFormat="1" applyFont="1" applyFill="1" applyBorder="1" applyAlignment="1">
      <alignment horizontal="center" vertical="center" wrapText="1"/>
    </xf>
    <xf numFmtId="1" fontId="9" fillId="0" borderId="52" xfId="2" applyNumberFormat="1" applyFont="1" applyFill="1" applyBorder="1" applyAlignment="1">
      <alignment horizontal="center" vertical="center" wrapText="1"/>
    </xf>
    <xf numFmtId="1" fontId="9" fillId="0" borderId="48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15" fillId="0" borderId="54" xfId="2" applyNumberFormat="1" applyFont="1" applyFill="1" applyBorder="1" applyAlignment="1">
      <alignment horizontal="center" vertical="center" wrapText="1"/>
    </xf>
    <xf numFmtId="1" fontId="15" fillId="0" borderId="52" xfId="2" applyNumberFormat="1" applyFont="1" applyFill="1" applyBorder="1" applyAlignment="1">
      <alignment horizontal="center" vertical="center" wrapText="1"/>
    </xf>
    <xf numFmtId="1" fontId="15" fillId="0" borderId="48" xfId="2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5" xfId="0" applyBorder="1"/>
    <xf numFmtId="0" fontId="9" fillId="0" borderId="2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wrapText="1"/>
    </xf>
    <xf numFmtId="0" fontId="15" fillId="0" borderId="60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9" fillId="0" borderId="62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6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/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3" fontId="20" fillId="0" borderId="29" xfId="0" applyNumberFormat="1" applyFont="1" applyBorder="1" applyAlignment="1">
      <alignment horizontal="center" vertical="center" wrapText="1"/>
    </xf>
    <xf numFmtId="3" fontId="1" fillId="0" borderId="75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top" wrapText="1"/>
    </xf>
    <xf numFmtId="0" fontId="20" fillId="0" borderId="75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3" fontId="20" fillId="0" borderId="42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3" fontId="20" fillId="0" borderId="38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ímsor" xfId="1"/>
    <cellStyle name="Ezres" xfId="2" builtinId="3"/>
    <cellStyle name="Normál" xfId="0" builtinId="0"/>
    <cellStyle name="Normá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1:H23"/>
  <sheetViews>
    <sheetView view="pageLayout" zoomScaleNormal="100" workbookViewId="0">
      <selection activeCell="G17" sqref="G17"/>
    </sheetView>
  </sheetViews>
  <sheetFormatPr defaultRowHeight="12.75" x14ac:dyDescent="0.2"/>
  <cols>
    <col min="1" max="2" width="9.140625" style="23"/>
    <col min="3" max="3" width="5.140625" style="23" customWidth="1"/>
    <col min="4" max="4" width="49" style="24" customWidth="1"/>
    <col min="5" max="5" width="11" style="23" bestFit="1" customWidth="1"/>
    <col min="6" max="6" width="49" style="23" bestFit="1" customWidth="1"/>
    <col min="7" max="7" width="12" style="25" bestFit="1" customWidth="1"/>
    <col min="8" max="16384" width="9.140625" style="23"/>
  </cols>
  <sheetData>
    <row r="1" spans="4:8" ht="30.75" thickBot="1" x14ac:dyDescent="0.3">
      <c r="D1" s="20" t="s">
        <v>19</v>
      </c>
      <c r="E1" s="21" t="s">
        <v>175</v>
      </c>
      <c r="F1" s="21" t="s">
        <v>20</v>
      </c>
      <c r="G1" s="251" t="s">
        <v>175</v>
      </c>
      <c r="H1" s="22"/>
    </row>
    <row r="2" spans="4:8" s="60" customFormat="1" ht="15" x14ac:dyDescent="0.25">
      <c r="D2" s="103" t="s">
        <v>21</v>
      </c>
      <c r="E2" s="104"/>
      <c r="F2" s="105" t="s">
        <v>22</v>
      </c>
      <c r="G2" s="252"/>
      <c r="H2" s="59"/>
    </row>
    <row r="3" spans="4:8" s="60" customFormat="1" ht="13.5" x14ac:dyDescent="0.25">
      <c r="D3" s="106" t="s">
        <v>31</v>
      </c>
      <c r="E3" s="55">
        <v>0</v>
      </c>
      <c r="F3" s="54" t="s">
        <v>23</v>
      </c>
      <c r="G3" s="253">
        <v>139453</v>
      </c>
      <c r="H3" s="59"/>
    </row>
    <row r="4" spans="4:8" s="60" customFormat="1" ht="13.5" x14ac:dyDescent="0.25">
      <c r="D4" s="107" t="s">
        <v>122</v>
      </c>
      <c r="E4" s="55">
        <v>0</v>
      </c>
      <c r="F4" s="54" t="s">
        <v>59</v>
      </c>
      <c r="G4" s="253">
        <v>18485</v>
      </c>
      <c r="H4" s="59"/>
    </row>
    <row r="5" spans="4:8" s="60" customFormat="1" ht="13.5" x14ac:dyDescent="0.25">
      <c r="D5" s="107" t="s">
        <v>94</v>
      </c>
      <c r="E5" s="55">
        <v>17404</v>
      </c>
      <c r="F5" s="55" t="s">
        <v>33</v>
      </c>
      <c r="G5" s="253">
        <v>31420</v>
      </c>
      <c r="H5" s="59"/>
    </row>
    <row r="6" spans="4:8" s="60" customFormat="1" ht="13.5" x14ac:dyDescent="0.25">
      <c r="D6" s="107" t="s">
        <v>129</v>
      </c>
      <c r="E6" s="55">
        <v>142559</v>
      </c>
      <c r="F6" s="55" t="s">
        <v>130</v>
      </c>
      <c r="G6" s="253">
        <v>7596</v>
      </c>
      <c r="H6" s="59"/>
    </row>
    <row r="7" spans="4:8" s="60" customFormat="1" ht="13.5" x14ac:dyDescent="0.25">
      <c r="D7" s="107" t="s">
        <v>133</v>
      </c>
      <c r="E7" s="55">
        <v>0</v>
      </c>
      <c r="F7" s="55" t="s">
        <v>131</v>
      </c>
      <c r="G7" s="254">
        <v>0</v>
      </c>
      <c r="H7" s="59"/>
    </row>
    <row r="8" spans="4:8" s="60" customFormat="1" ht="13.5" x14ac:dyDescent="0.25">
      <c r="D8" s="107" t="s">
        <v>126</v>
      </c>
      <c r="E8" s="55">
        <v>0</v>
      </c>
      <c r="F8" s="55" t="s">
        <v>125</v>
      </c>
      <c r="G8" s="254">
        <v>0</v>
      </c>
      <c r="H8" s="59"/>
    </row>
    <row r="9" spans="4:8" s="60" customFormat="1" ht="13.5" x14ac:dyDescent="0.25">
      <c r="D9" s="107" t="s">
        <v>123</v>
      </c>
      <c r="E9" s="55">
        <v>36991</v>
      </c>
      <c r="F9" s="55" t="s">
        <v>24</v>
      </c>
      <c r="G9" s="254">
        <v>0</v>
      </c>
      <c r="H9" s="59"/>
    </row>
    <row r="10" spans="4:8" s="60" customFormat="1" ht="13.5" x14ac:dyDescent="0.25">
      <c r="D10" s="107" t="s">
        <v>32</v>
      </c>
      <c r="E10" s="55">
        <v>0</v>
      </c>
      <c r="F10" s="55" t="s">
        <v>127</v>
      </c>
      <c r="G10" s="254">
        <v>0</v>
      </c>
      <c r="H10" s="59"/>
    </row>
    <row r="11" spans="4:8" s="60" customFormat="1" ht="13.5" x14ac:dyDescent="0.25">
      <c r="D11" s="107" t="s">
        <v>173</v>
      </c>
      <c r="E11" s="172">
        <v>0</v>
      </c>
      <c r="F11" s="55" t="s">
        <v>157</v>
      </c>
      <c r="G11" s="254">
        <v>0</v>
      </c>
      <c r="H11" s="59"/>
    </row>
    <row r="12" spans="4:8" s="60" customFormat="1" ht="15" x14ac:dyDescent="0.3">
      <c r="D12" s="108" t="s">
        <v>27</v>
      </c>
      <c r="E12" s="109">
        <f>SUM(E3:E11)</f>
        <v>196954</v>
      </c>
      <c r="F12" s="57" t="s">
        <v>25</v>
      </c>
      <c r="G12" s="255">
        <f>SUM(G3:G11)</f>
        <v>196954</v>
      </c>
      <c r="H12" s="59"/>
    </row>
    <row r="13" spans="4:8" s="60" customFormat="1" ht="15" x14ac:dyDescent="0.3">
      <c r="D13" s="110"/>
      <c r="E13" s="111"/>
      <c r="F13" s="57"/>
      <c r="G13" s="255"/>
      <c r="H13" s="59"/>
    </row>
    <row r="14" spans="4:8" s="60" customFormat="1" ht="15" x14ac:dyDescent="0.3">
      <c r="D14" s="112" t="s">
        <v>28</v>
      </c>
      <c r="E14" s="55"/>
      <c r="F14" s="57"/>
      <c r="G14" s="256"/>
      <c r="H14" s="59"/>
    </row>
    <row r="15" spans="4:8" s="60" customFormat="1" ht="15" x14ac:dyDescent="0.3">
      <c r="D15" s="171" t="s">
        <v>132</v>
      </c>
      <c r="E15" s="55">
        <v>0</v>
      </c>
      <c r="F15" s="58" t="s">
        <v>26</v>
      </c>
      <c r="G15" s="257"/>
      <c r="H15" s="59"/>
    </row>
    <row r="16" spans="4:8" s="60" customFormat="1" ht="13.5" x14ac:dyDescent="0.25">
      <c r="D16" s="113" t="s">
        <v>167</v>
      </c>
      <c r="E16" s="55">
        <v>0</v>
      </c>
      <c r="F16" s="55" t="s">
        <v>124</v>
      </c>
      <c r="G16" s="253">
        <v>840</v>
      </c>
      <c r="H16" s="59"/>
    </row>
    <row r="17" spans="4:8" s="60" customFormat="1" ht="13.5" x14ac:dyDescent="0.25">
      <c r="D17" s="107" t="s">
        <v>168</v>
      </c>
      <c r="E17" s="55">
        <v>0</v>
      </c>
      <c r="F17" s="55" t="s">
        <v>76</v>
      </c>
      <c r="G17" s="254">
        <v>0</v>
      </c>
      <c r="H17" s="59"/>
    </row>
    <row r="18" spans="4:8" s="60" customFormat="1" ht="13.5" x14ac:dyDescent="0.25">
      <c r="D18" s="107" t="s">
        <v>169</v>
      </c>
      <c r="E18" s="55">
        <v>0</v>
      </c>
      <c r="F18" s="55" t="s">
        <v>158</v>
      </c>
      <c r="G18" s="254">
        <v>0</v>
      </c>
      <c r="H18" s="59"/>
    </row>
    <row r="19" spans="4:8" s="60" customFormat="1" ht="13.5" x14ac:dyDescent="0.25">
      <c r="D19" s="107" t="s">
        <v>170</v>
      </c>
      <c r="E19" s="55">
        <v>0</v>
      </c>
      <c r="F19" s="56" t="s">
        <v>77</v>
      </c>
      <c r="G19" s="254">
        <v>0</v>
      </c>
      <c r="H19" s="59"/>
    </row>
    <row r="20" spans="4:8" s="60" customFormat="1" ht="13.5" x14ac:dyDescent="0.25">
      <c r="D20" s="107" t="s">
        <v>171</v>
      </c>
      <c r="E20" s="55">
        <v>840</v>
      </c>
      <c r="F20" s="55" t="s">
        <v>128</v>
      </c>
      <c r="G20" s="254">
        <v>0</v>
      </c>
      <c r="H20" s="59"/>
    </row>
    <row r="21" spans="4:8" s="60" customFormat="1" ht="13.5" x14ac:dyDescent="0.25">
      <c r="D21" s="107" t="s">
        <v>172</v>
      </c>
      <c r="E21" s="55">
        <v>0</v>
      </c>
      <c r="F21" s="55" t="s">
        <v>78</v>
      </c>
      <c r="G21" s="254">
        <v>0</v>
      </c>
      <c r="H21" s="59"/>
    </row>
    <row r="22" spans="4:8" s="60" customFormat="1" ht="15.75" thickBot="1" x14ac:dyDescent="0.35">
      <c r="D22" s="153" t="s">
        <v>79</v>
      </c>
      <c r="E22" s="154">
        <f>SUM(E15:E21)</f>
        <v>840</v>
      </c>
      <c r="F22" s="155" t="s">
        <v>29</v>
      </c>
      <c r="G22" s="258">
        <f>SUM(G16:G21)</f>
        <v>840</v>
      </c>
      <c r="H22" s="59"/>
    </row>
    <row r="23" spans="4:8" s="118" customFormat="1" ht="15.75" thickBot="1" x14ac:dyDescent="0.25">
      <c r="D23" s="114" t="s">
        <v>30</v>
      </c>
      <c r="E23" s="115">
        <f>SUM(E12+E22)</f>
        <v>197794</v>
      </c>
      <c r="F23" s="116" t="s">
        <v>30</v>
      </c>
      <c r="G23" s="259">
        <f>SUM(G12+G22)</f>
        <v>197794</v>
      </c>
      <c r="H23" s="117"/>
    </row>
  </sheetData>
  <phoneticPr fontId="17" type="noConversion"/>
  <pageMargins left="0.23622047244094491" right="0.15748031496062992" top="1.1417322834645669" bottom="0.74803149606299213" header="0.31496062992125984" footer="0.31496062992125984"/>
  <pageSetup paperSize="9" scale="90" orientation="landscape" r:id="rId1"/>
  <headerFooter>
    <oddHeader>&amp;C&amp;"Book Antiqua,Félkövér"&amp;11Keszthely és Környéke Kistérségi Többcélú Társulás
költségvetési mérlege közgazdasági tagolásban
2023.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31"/>
  <sheetViews>
    <sheetView view="pageLayout" zoomScaleNormal="100" zoomScaleSheetLayoutView="77" workbookViewId="0">
      <selection activeCell="G30" sqref="G30"/>
    </sheetView>
  </sheetViews>
  <sheetFormatPr defaultRowHeight="12.75" x14ac:dyDescent="0.2"/>
  <cols>
    <col min="1" max="1" width="13.5703125" customWidth="1"/>
    <col min="2" max="2" width="24.42578125" customWidth="1"/>
    <col min="3" max="3" width="17.140625" customWidth="1"/>
    <col min="4" max="4" width="20.140625" customWidth="1"/>
    <col min="5" max="5" width="22.42578125" customWidth="1"/>
    <col min="6" max="6" width="20.42578125" customWidth="1"/>
  </cols>
  <sheetData>
    <row r="1" spans="2:6" ht="16.149999999999999" customHeight="1" x14ac:dyDescent="0.2">
      <c r="B1" s="279"/>
      <c r="C1" s="279"/>
      <c r="D1" s="279"/>
      <c r="E1" s="279"/>
      <c r="F1" s="279"/>
    </row>
    <row r="2" spans="2:6" ht="15" customHeight="1" x14ac:dyDescent="0.2">
      <c r="B2" s="305"/>
      <c r="C2" s="305"/>
      <c r="D2" s="305"/>
      <c r="E2" s="305"/>
      <c r="F2" s="305"/>
    </row>
    <row r="3" spans="2:6" ht="14.25" customHeight="1" x14ac:dyDescent="0.2">
      <c r="B3" s="399" t="s">
        <v>190</v>
      </c>
      <c r="C3" s="400" t="s">
        <v>191</v>
      </c>
      <c r="D3" s="400"/>
      <c r="E3" s="401" t="s">
        <v>192</v>
      </c>
      <c r="F3" s="400" t="s">
        <v>292</v>
      </c>
    </row>
    <row r="4" spans="2:6" ht="15" x14ac:dyDescent="0.2">
      <c r="B4" s="399"/>
      <c r="C4" s="304" t="s">
        <v>193</v>
      </c>
      <c r="D4" s="304" t="s">
        <v>194</v>
      </c>
      <c r="E4" s="401"/>
      <c r="F4" s="400"/>
    </row>
    <row r="5" spans="2:6" ht="15" x14ac:dyDescent="0.25">
      <c r="B5" s="296" t="s">
        <v>211</v>
      </c>
      <c r="C5" s="298">
        <v>357403</v>
      </c>
      <c r="D5" s="298">
        <v>749265</v>
      </c>
      <c r="E5" s="299">
        <v>360624</v>
      </c>
      <c r="F5" s="300">
        <f>SUM(C5:E5)</f>
        <v>1467292</v>
      </c>
    </row>
    <row r="6" spans="2:6" ht="15" x14ac:dyDescent="0.25">
      <c r="B6" s="297" t="s">
        <v>195</v>
      </c>
      <c r="C6" s="301">
        <v>72541</v>
      </c>
      <c r="D6" s="301">
        <v>28873</v>
      </c>
      <c r="E6" s="301">
        <v>109853</v>
      </c>
      <c r="F6" s="301">
        <f>SUM(C6:E6)</f>
        <v>211267</v>
      </c>
    </row>
    <row r="7" spans="2:6" ht="15" x14ac:dyDescent="0.25">
      <c r="B7" s="297" t="s">
        <v>196</v>
      </c>
      <c r="C7" s="301">
        <v>105558</v>
      </c>
      <c r="D7" s="301">
        <v>57256</v>
      </c>
      <c r="E7" s="301">
        <v>272876</v>
      </c>
      <c r="F7" s="301">
        <f t="shared" ref="F7:F28" si="0">SUM(C7:E7)</f>
        <v>435690</v>
      </c>
    </row>
    <row r="8" spans="2:6" ht="15" x14ac:dyDescent="0.25">
      <c r="B8" s="297" t="s">
        <v>197</v>
      </c>
      <c r="C8" s="301">
        <v>27715</v>
      </c>
      <c r="D8" s="301">
        <v>21416</v>
      </c>
      <c r="E8" s="301">
        <v>13993</v>
      </c>
      <c r="F8" s="301">
        <f t="shared" si="0"/>
        <v>63124</v>
      </c>
    </row>
    <row r="9" spans="2:6" ht="15" x14ac:dyDescent="0.25">
      <c r="B9" s="297" t="s">
        <v>198</v>
      </c>
      <c r="C9" s="301">
        <v>1030998</v>
      </c>
      <c r="D9" s="301">
        <v>978388</v>
      </c>
      <c r="E9" s="301">
        <v>700717</v>
      </c>
      <c r="F9" s="301">
        <f t="shared" si="0"/>
        <v>2710103</v>
      </c>
    </row>
    <row r="10" spans="2:6" ht="15" x14ac:dyDescent="0.25">
      <c r="B10" s="297" t="s">
        <v>199</v>
      </c>
      <c r="C10" s="301">
        <v>187257</v>
      </c>
      <c r="D10" s="301">
        <v>105859</v>
      </c>
      <c r="E10" s="301">
        <v>139587</v>
      </c>
      <c r="F10" s="301">
        <f t="shared" si="0"/>
        <v>432703</v>
      </c>
    </row>
    <row r="11" spans="2:6" ht="15" x14ac:dyDescent="0.25">
      <c r="B11" s="297" t="s">
        <v>200</v>
      </c>
      <c r="C11" s="301">
        <v>4522124</v>
      </c>
      <c r="D11" s="306"/>
      <c r="E11" s="301">
        <v>4636505</v>
      </c>
      <c r="F11" s="301">
        <f t="shared" si="0"/>
        <v>9158629</v>
      </c>
    </row>
    <row r="12" spans="2:6" ht="15" x14ac:dyDescent="0.25">
      <c r="B12" s="297" t="s">
        <v>201</v>
      </c>
      <c r="C12" s="301">
        <v>453321</v>
      </c>
      <c r="D12" s="301">
        <v>359122</v>
      </c>
      <c r="E12" s="301">
        <v>104584</v>
      </c>
      <c r="F12" s="301">
        <f t="shared" si="0"/>
        <v>917027</v>
      </c>
    </row>
    <row r="13" spans="2:6" ht="15" x14ac:dyDescent="0.25">
      <c r="B13" s="297" t="s">
        <v>202</v>
      </c>
      <c r="C13" s="301">
        <v>86037</v>
      </c>
      <c r="D13" s="301">
        <v>138831</v>
      </c>
      <c r="E13" s="301">
        <v>82846</v>
      </c>
      <c r="F13" s="301">
        <f t="shared" si="0"/>
        <v>307714</v>
      </c>
    </row>
    <row r="14" spans="2:6" ht="15" x14ac:dyDescent="0.25">
      <c r="B14" s="297" t="s">
        <v>203</v>
      </c>
      <c r="C14" s="301">
        <v>28438</v>
      </c>
      <c r="D14" s="301">
        <v>63062</v>
      </c>
      <c r="E14" s="301">
        <v>14358</v>
      </c>
      <c r="F14" s="301">
        <f t="shared" si="0"/>
        <v>105858</v>
      </c>
    </row>
    <row r="15" spans="2:6" ht="15" x14ac:dyDescent="0.25">
      <c r="B15" s="297" t="s">
        <v>204</v>
      </c>
      <c r="C15" s="301">
        <v>247266</v>
      </c>
      <c r="D15" s="301">
        <v>380754</v>
      </c>
      <c r="E15" s="301">
        <v>310705</v>
      </c>
      <c r="F15" s="301">
        <f t="shared" si="0"/>
        <v>938725</v>
      </c>
    </row>
    <row r="16" spans="2:6" ht="15" x14ac:dyDescent="0.25">
      <c r="B16" s="297" t="s">
        <v>205</v>
      </c>
      <c r="C16" s="301">
        <v>33258</v>
      </c>
      <c r="D16" s="301">
        <v>17567</v>
      </c>
      <c r="E16" s="301">
        <v>29944</v>
      </c>
      <c r="F16" s="301">
        <f t="shared" si="0"/>
        <v>80769</v>
      </c>
    </row>
    <row r="17" spans="2:6" ht="15" x14ac:dyDescent="0.25">
      <c r="B17" s="297" t="s">
        <v>206</v>
      </c>
      <c r="C17" s="301">
        <v>23618</v>
      </c>
      <c r="D17" s="301">
        <v>44197</v>
      </c>
      <c r="E17" s="301">
        <v>11924</v>
      </c>
      <c r="F17" s="301">
        <f t="shared" si="0"/>
        <v>79739</v>
      </c>
    </row>
    <row r="18" spans="2:6" ht="15" x14ac:dyDescent="0.25">
      <c r="B18" s="297" t="s">
        <v>207</v>
      </c>
      <c r="C18" s="301">
        <v>640578</v>
      </c>
      <c r="D18" s="301">
        <v>687347</v>
      </c>
      <c r="E18" s="301">
        <v>456673</v>
      </c>
      <c r="F18" s="301">
        <f t="shared" si="0"/>
        <v>1784598</v>
      </c>
    </row>
    <row r="19" spans="2:6" ht="15" x14ac:dyDescent="0.25">
      <c r="B19" s="297" t="s">
        <v>208</v>
      </c>
      <c r="C19" s="301">
        <v>406326</v>
      </c>
      <c r="D19" s="301">
        <v>338321</v>
      </c>
      <c r="E19" s="301">
        <v>464242</v>
      </c>
      <c r="F19" s="301">
        <f t="shared" si="0"/>
        <v>1208889</v>
      </c>
    </row>
    <row r="20" spans="2:6" ht="15" x14ac:dyDescent="0.25">
      <c r="B20" s="297" t="s">
        <v>209</v>
      </c>
      <c r="C20" s="301">
        <v>235457</v>
      </c>
      <c r="D20" s="301">
        <v>458002</v>
      </c>
      <c r="E20" s="301">
        <v>411689</v>
      </c>
      <c r="F20" s="301">
        <f t="shared" si="0"/>
        <v>1105148</v>
      </c>
    </row>
    <row r="21" spans="2:6" ht="15" x14ac:dyDescent="0.25">
      <c r="B21" s="297" t="s">
        <v>210</v>
      </c>
      <c r="C21" s="301">
        <v>224853</v>
      </c>
      <c r="D21" s="301">
        <v>213198</v>
      </c>
      <c r="E21" s="301">
        <v>293700</v>
      </c>
      <c r="F21" s="301">
        <f t="shared" si="0"/>
        <v>731751</v>
      </c>
    </row>
    <row r="22" spans="2:6" ht="15" x14ac:dyDescent="0.25">
      <c r="B22" s="297" t="s">
        <v>212</v>
      </c>
      <c r="C22" s="306"/>
      <c r="D22" s="301">
        <v>374014</v>
      </c>
      <c r="E22" s="301">
        <v>412547</v>
      </c>
      <c r="F22" s="301">
        <f t="shared" si="0"/>
        <v>786561</v>
      </c>
    </row>
    <row r="23" spans="2:6" ht="15" x14ac:dyDescent="0.25">
      <c r="B23" s="297" t="s">
        <v>213</v>
      </c>
      <c r="C23" s="306"/>
      <c r="D23" s="301">
        <v>92880</v>
      </c>
      <c r="E23" s="301">
        <v>57814</v>
      </c>
      <c r="F23" s="301">
        <f t="shared" si="0"/>
        <v>150694</v>
      </c>
    </row>
    <row r="24" spans="2:6" ht="15" x14ac:dyDescent="0.25">
      <c r="B24" s="297" t="s">
        <v>214</v>
      </c>
      <c r="C24" s="306"/>
      <c r="D24" s="301">
        <v>38265</v>
      </c>
      <c r="E24" s="301">
        <v>39106</v>
      </c>
      <c r="F24" s="301">
        <f t="shared" si="0"/>
        <v>77371</v>
      </c>
    </row>
    <row r="25" spans="2:6" ht="15" x14ac:dyDescent="0.25">
      <c r="B25" s="297" t="s">
        <v>215</v>
      </c>
      <c r="C25" s="306"/>
      <c r="D25" s="301">
        <v>13651</v>
      </c>
      <c r="E25" s="301">
        <v>8458</v>
      </c>
      <c r="F25" s="301">
        <f t="shared" si="0"/>
        <v>22109</v>
      </c>
    </row>
    <row r="26" spans="2:6" ht="15" x14ac:dyDescent="0.25">
      <c r="B26" s="297" t="s">
        <v>216</v>
      </c>
      <c r="C26" s="306"/>
      <c r="D26" s="301">
        <v>14732</v>
      </c>
      <c r="E26" s="301">
        <v>3815</v>
      </c>
      <c r="F26" s="301">
        <f t="shared" si="0"/>
        <v>18547</v>
      </c>
    </row>
    <row r="27" spans="2:6" ht="15" x14ac:dyDescent="0.25">
      <c r="B27" s="297" t="s">
        <v>217</v>
      </c>
      <c r="C27" s="306"/>
      <c r="D27" s="301">
        <v>1725000</v>
      </c>
      <c r="E27" s="306"/>
      <c r="F27" s="301">
        <f t="shared" si="0"/>
        <v>1725000</v>
      </c>
    </row>
    <row r="28" spans="2:6" ht="15" x14ac:dyDescent="0.25">
      <c r="B28" s="297" t="s">
        <v>218</v>
      </c>
      <c r="C28" s="306"/>
      <c r="D28" s="306"/>
      <c r="E28" s="301">
        <v>1472627</v>
      </c>
      <c r="F28" s="301">
        <f t="shared" si="0"/>
        <v>1472627</v>
      </c>
    </row>
    <row r="29" spans="2:6" ht="15" x14ac:dyDescent="0.25">
      <c r="B29" s="297" t="s">
        <v>17</v>
      </c>
      <c r="C29" s="302">
        <f>SUM(C5:C28)</f>
        <v>8682748</v>
      </c>
      <c r="D29" s="302">
        <f>SUM(D5:D28)</f>
        <v>6900000</v>
      </c>
      <c r="E29" s="302">
        <f>SUM(E5:E28)</f>
        <v>10409187</v>
      </c>
      <c r="F29" s="302">
        <f>SUM(F5:F28)</f>
        <v>25991935</v>
      </c>
    </row>
    <row r="30" spans="2:6" ht="30" x14ac:dyDescent="0.25">
      <c r="B30" s="303" t="s">
        <v>318</v>
      </c>
      <c r="C30" s="307"/>
      <c r="D30" s="307"/>
      <c r="E30" s="301">
        <v>1384384</v>
      </c>
      <c r="F30" s="302">
        <f>SUM(C30:E30)</f>
        <v>1384384</v>
      </c>
    </row>
    <row r="31" spans="2:6" ht="30" x14ac:dyDescent="0.25">
      <c r="B31" s="303" t="s">
        <v>319</v>
      </c>
      <c r="C31" s="302">
        <f>SUM(C29:C30)</f>
        <v>8682748</v>
      </c>
      <c r="D31" s="302">
        <f>SUM(D29:D30)</f>
        <v>6900000</v>
      </c>
      <c r="E31" s="302">
        <f>SUM(E29:E30)</f>
        <v>11793571</v>
      </c>
      <c r="F31" s="302">
        <f>SUM(F29:F30)</f>
        <v>27376319</v>
      </c>
    </row>
  </sheetData>
  <mergeCells count="4">
    <mergeCell ref="B3:B4"/>
    <mergeCell ref="C3:D3"/>
    <mergeCell ref="E3:E4"/>
    <mergeCell ref="F3:F4"/>
  </mergeCells>
  <pageMargins left="0.7" right="0.7" top="0.75" bottom="0.75" header="0.3" footer="0.3"/>
  <pageSetup paperSize="9" orientation="landscape" r:id="rId1"/>
  <headerFooter>
    <oddHeader>&amp;C&amp;"Book Antiqua,Félkövér"&amp;11Keszthely és Környéke Kistérségi Többcélú Társulás
Kimutatás a 2023. évi Önkormányzati hozzájárulásokról&amp;R&amp;"Book Antiqua,Félkövér"10.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view="pageLayout" topLeftCell="A4" zoomScaleNormal="100" workbookViewId="0">
      <selection activeCell="D31" sqref="D31"/>
    </sheetView>
  </sheetViews>
  <sheetFormatPr defaultRowHeight="12.75" x14ac:dyDescent="0.2"/>
  <cols>
    <col min="1" max="1" width="5.42578125" customWidth="1"/>
    <col min="2" max="2" width="33.42578125" bestFit="1" customWidth="1"/>
    <col min="3" max="4" width="9.85546875" bestFit="1" customWidth="1"/>
    <col min="5" max="5" width="10.42578125" bestFit="1" customWidth="1"/>
    <col min="6" max="7" width="11.42578125" customWidth="1"/>
    <col min="8" max="8" width="10.7109375" customWidth="1"/>
    <col min="9" max="10" width="9.28515625" bestFit="1" customWidth="1"/>
    <col min="11" max="11" width="10.5703125" customWidth="1"/>
    <col min="12" max="13" width="12.140625" bestFit="1" customWidth="1"/>
    <col min="14" max="14" width="11.7109375" customWidth="1"/>
  </cols>
  <sheetData>
    <row r="1" spans="1:14" x14ac:dyDescent="0.2">
      <c r="N1" s="276"/>
    </row>
    <row r="2" spans="1:14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 thickBot="1" x14ac:dyDescent="0.3">
      <c r="A3" s="402" t="s">
        <v>314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308"/>
      <c r="N3" s="308"/>
    </row>
    <row r="4" spans="1:14" ht="90" x14ac:dyDescent="0.2">
      <c r="A4" s="318" t="s">
        <v>290</v>
      </c>
      <c r="B4" s="319" t="s">
        <v>190</v>
      </c>
      <c r="C4" s="319" t="s">
        <v>293</v>
      </c>
      <c r="D4" s="319" t="s">
        <v>315</v>
      </c>
      <c r="E4" s="319" t="s">
        <v>219</v>
      </c>
      <c r="F4" s="319" t="s">
        <v>294</v>
      </c>
      <c r="G4" s="319" t="s">
        <v>316</v>
      </c>
      <c r="H4" s="319" t="s">
        <v>320</v>
      </c>
      <c r="I4" s="319" t="s">
        <v>295</v>
      </c>
      <c r="J4" s="319" t="s">
        <v>317</v>
      </c>
      <c r="K4" s="319" t="s">
        <v>321</v>
      </c>
      <c r="L4" s="319" t="s">
        <v>322</v>
      </c>
      <c r="M4" s="319" t="s">
        <v>323</v>
      </c>
      <c r="N4" s="320" t="s">
        <v>220</v>
      </c>
    </row>
    <row r="5" spans="1:14" ht="14.25" x14ac:dyDescent="0.3">
      <c r="A5" s="321" t="s">
        <v>221</v>
      </c>
      <c r="B5" s="309" t="s">
        <v>222</v>
      </c>
      <c r="C5" s="310">
        <v>1971917</v>
      </c>
      <c r="D5" s="310">
        <v>1282269</v>
      </c>
      <c r="E5" s="310">
        <f>SUM(D5)-C5</f>
        <v>-689648</v>
      </c>
      <c r="F5" s="314"/>
      <c r="G5" s="314"/>
      <c r="H5" s="314"/>
      <c r="I5" s="310">
        <v>146063</v>
      </c>
      <c r="J5" s="310">
        <v>190358</v>
      </c>
      <c r="K5" s="310">
        <f>SUM(J5)-I5</f>
        <v>44295</v>
      </c>
      <c r="L5" s="311">
        <f>SUM(C5)+F5+I5</f>
        <v>2117980</v>
      </c>
      <c r="M5" s="311">
        <f>SUM(D5)+G5+J5</f>
        <v>1472627</v>
      </c>
      <c r="N5" s="322">
        <f>SUM(M5)-L5</f>
        <v>-645353</v>
      </c>
    </row>
    <row r="6" spans="1:14" ht="14.25" x14ac:dyDescent="0.3">
      <c r="A6" s="321" t="s">
        <v>223</v>
      </c>
      <c r="B6" s="323" t="s">
        <v>296</v>
      </c>
      <c r="C6" s="313">
        <v>933097</v>
      </c>
      <c r="D6" s="313">
        <v>75593</v>
      </c>
      <c r="E6" s="310">
        <f>SUM(D6)-C6</f>
        <v>-857504</v>
      </c>
      <c r="F6" s="313">
        <v>271910</v>
      </c>
      <c r="G6" s="313">
        <v>285031</v>
      </c>
      <c r="H6" s="313">
        <f>SUM(G6)-F6</f>
        <v>13121</v>
      </c>
      <c r="I6" s="316"/>
      <c r="J6" s="316"/>
      <c r="K6" s="315"/>
      <c r="L6" s="311">
        <f t="shared" ref="L6:L27" si="0">SUM(C6)+F6+I6</f>
        <v>1205007</v>
      </c>
      <c r="M6" s="311">
        <f t="shared" ref="M6:M27" si="1">SUM(D6)+G6+J6</f>
        <v>360624</v>
      </c>
      <c r="N6" s="322">
        <f t="shared" ref="N6:N26" si="2">SUM(M6)-L6</f>
        <v>-844383</v>
      </c>
    </row>
    <row r="7" spans="1:14" ht="14.25" x14ac:dyDescent="0.3">
      <c r="A7" s="321" t="s">
        <v>224</v>
      </c>
      <c r="B7" s="312" t="s">
        <v>195</v>
      </c>
      <c r="C7" s="313">
        <v>542527</v>
      </c>
      <c r="D7" s="313">
        <v>45295</v>
      </c>
      <c r="E7" s="310">
        <f>SUM(D7)-C7</f>
        <v>-497232</v>
      </c>
      <c r="F7" s="313">
        <v>106800</v>
      </c>
      <c r="G7" s="313">
        <v>64558</v>
      </c>
      <c r="H7" s="313">
        <f t="shared" ref="H7:H27" si="3">SUM(G7)-F7</f>
        <v>-42242</v>
      </c>
      <c r="I7" s="316"/>
      <c r="J7" s="316"/>
      <c r="K7" s="317"/>
      <c r="L7" s="311">
        <f t="shared" si="0"/>
        <v>649327</v>
      </c>
      <c r="M7" s="311">
        <f t="shared" si="1"/>
        <v>109853</v>
      </c>
      <c r="N7" s="322">
        <f t="shared" si="2"/>
        <v>-539474</v>
      </c>
    </row>
    <row r="8" spans="1:14" ht="14.25" x14ac:dyDescent="0.3">
      <c r="A8" s="321" t="s">
        <v>225</v>
      </c>
      <c r="B8" s="312" t="s">
        <v>226</v>
      </c>
      <c r="C8" s="316"/>
      <c r="D8" s="316"/>
      <c r="E8" s="316"/>
      <c r="F8" s="316"/>
      <c r="G8" s="316"/>
      <c r="H8" s="316"/>
      <c r="I8" s="313">
        <v>45746</v>
      </c>
      <c r="J8" s="313">
        <v>57814</v>
      </c>
      <c r="K8" s="310">
        <f t="shared" ref="K8:K26" si="4">SUM(J8)-I8</f>
        <v>12068</v>
      </c>
      <c r="L8" s="311">
        <f t="shared" si="0"/>
        <v>45746</v>
      </c>
      <c r="M8" s="311">
        <f t="shared" si="1"/>
        <v>57814</v>
      </c>
      <c r="N8" s="322">
        <f t="shared" si="2"/>
        <v>12068</v>
      </c>
    </row>
    <row r="9" spans="1:14" ht="14.25" x14ac:dyDescent="0.3">
      <c r="A9" s="321" t="s">
        <v>227</v>
      </c>
      <c r="B9" s="312" t="s">
        <v>228</v>
      </c>
      <c r="C9" s="316"/>
      <c r="D9" s="316"/>
      <c r="E9" s="316"/>
      <c r="F9" s="316"/>
      <c r="G9" s="316"/>
      <c r="H9" s="316"/>
      <c r="I9" s="313">
        <v>31194</v>
      </c>
      <c r="J9" s="313">
        <v>39106</v>
      </c>
      <c r="K9" s="310">
        <f t="shared" si="4"/>
        <v>7912</v>
      </c>
      <c r="L9" s="311">
        <f t="shared" si="0"/>
        <v>31194</v>
      </c>
      <c r="M9" s="311">
        <f t="shared" si="1"/>
        <v>39106</v>
      </c>
      <c r="N9" s="322">
        <f t="shared" si="2"/>
        <v>7912</v>
      </c>
    </row>
    <row r="10" spans="1:14" ht="14.25" x14ac:dyDescent="0.3">
      <c r="A10" s="321" t="s">
        <v>229</v>
      </c>
      <c r="B10" s="312" t="s">
        <v>196</v>
      </c>
      <c r="C10" s="313">
        <v>621304</v>
      </c>
      <c r="D10" s="313">
        <v>52565</v>
      </c>
      <c r="E10" s="313">
        <f t="shared" ref="E10:E27" si="5">SUM(D10)-C10</f>
        <v>-568739</v>
      </c>
      <c r="F10" s="313">
        <v>198526</v>
      </c>
      <c r="G10" s="313">
        <v>220311</v>
      </c>
      <c r="H10" s="313">
        <f t="shared" si="3"/>
        <v>21785</v>
      </c>
      <c r="I10" s="316"/>
      <c r="J10" s="316"/>
      <c r="K10" s="317"/>
      <c r="L10" s="311">
        <f t="shared" si="0"/>
        <v>819830</v>
      </c>
      <c r="M10" s="311">
        <f t="shared" si="1"/>
        <v>272876</v>
      </c>
      <c r="N10" s="322">
        <f t="shared" si="2"/>
        <v>-546954</v>
      </c>
    </row>
    <row r="11" spans="1:14" ht="14.25" x14ac:dyDescent="0.3">
      <c r="A11" s="321" t="s">
        <v>230</v>
      </c>
      <c r="B11" s="312" t="s">
        <v>197</v>
      </c>
      <c r="C11" s="313">
        <v>35303</v>
      </c>
      <c r="D11" s="313">
        <v>2948</v>
      </c>
      <c r="E11" s="313">
        <f t="shared" si="5"/>
        <v>-32355</v>
      </c>
      <c r="F11" s="313">
        <v>8309</v>
      </c>
      <c r="G11" s="313">
        <v>11045</v>
      </c>
      <c r="H11" s="313">
        <f t="shared" si="3"/>
        <v>2736</v>
      </c>
      <c r="I11" s="316"/>
      <c r="J11" s="316"/>
      <c r="K11" s="317"/>
      <c r="L11" s="311">
        <f t="shared" si="0"/>
        <v>43612</v>
      </c>
      <c r="M11" s="311">
        <f t="shared" si="1"/>
        <v>13993</v>
      </c>
      <c r="N11" s="322">
        <f t="shared" si="2"/>
        <v>-29619</v>
      </c>
    </row>
    <row r="12" spans="1:14" ht="14.25" x14ac:dyDescent="0.3">
      <c r="A12" s="321" t="s">
        <v>231</v>
      </c>
      <c r="B12" s="312" t="s">
        <v>198</v>
      </c>
      <c r="C12" s="313">
        <v>1791613</v>
      </c>
      <c r="D12" s="313">
        <v>147236</v>
      </c>
      <c r="E12" s="313">
        <f t="shared" si="5"/>
        <v>-1644377</v>
      </c>
      <c r="F12" s="313">
        <v>446096</v>
      </c>
      <c r="G12" s="313">
        <v>553481</v>
      </c>
      <c r="H12" s="313">
        <f t="shared" si="3"/>
        <v>107385</v>
      </c>
      <c r="I12" s="316"/>
      <c r="J12" s="316"/>
      <c r="K12" s="317"/>
      <c r="L12" s="311">
        <f t="shared" si="0"/>
        <v>2237709</v>
      </c>
      <c r="M12" s="311">
        <f t="shared" si="1"/>
        <v>700717</v>
      </c>
      <c r="N12" s="322">
        <f t="shared" si="2"/>
        <v>-1536992</v>
      </c>
    </row>
    <row r="13" spans="1:14" ht="14.25" x14ac:dyDescent="0.3">
      <c r="A13" s="321" t="s">
        <v>232</v>
      </c>
      <c r="B13" s="312" t="s">
        <v>199</v>
      </c>
      <c r="C13" s="313">
        <v>354713</v>
      </c>
      <c r="D13" s="313">
        <v>29311</v>
      </c>
      <c r="E13" s="313">
        <f t="shared" si="5"/>
        <v>-325402</v>
      </c>
      <c r="F13" s="313">
        <v>113113</v>
      </c>
      <c r="G13" s="313">
        <v>110276</v>
      </c>
      <c r="H13" s="313">
        <f t="shared" si="3"/>
        <v>-2837</v>
      </c>
      <c r="I13" s="316"/>
      <c r="J13" s="316"/>
      <c r="K13" s="317"/>
      <c r="L13" s="311">
        <f t="shared" si="0"/>
        <v>467826</v>
      </c>
      <c r="M13" s="311">
        <f t="shared" si="1"/>
        <v>139587</v>
      </c>
      <c r="N13" s="322">
        <f t="shared" si="2"/>
        <v>-328239</v>
      </c>
    </row>
    <row r="14" spans="1:14" ht="14.25" x14ac:dyDescent="0.3">
      <c r="A14" s="321" t="s">
        <v>233</v>
      </c>
      <c r="B14" s="312" t="s">
        <v>200</v>
      </c>
      <c r="C14" s="313">
        <v>10192850</v>
      </c>
      <c r="D14" s="313">
        <v>837976</v>
      </c>
      <c r="E14" s="313">
        <f t="shared" si="5"/>
        <v>-9354874</v>
      </c>
      <c r="F14" s="313">
        <v>2901031</v>
      </c>
      <c r="G14" s="313">
        <v>3798529</v>
      </c>
      <c r="H14" s="313">
        <f t="shared" si="3"/>
        <v>897498</v>
      </c>
      <c r="I14" s="316"/>
      <c r="J14" s="316"/>
      <c r="K14" s="317"/>
      <c r="L14" s="311">
        <f t="shared" si="0"/>
        <v>13093881</v>
      </c>
      <c r="M14" s="311">
        <f t="shared" si="1"/>
        <v>4636505</v>
      </c>
      <c r="N14" s="322">
        <f t="shared" si="2"/>
        <v>-8457376</v>
      </c>
    </row>
    <row r="15" spans="1:14" ht="14.25" x14ac:dyDescent="0.3">
      <c r="A15" s="321" t="s">
        <v>234</v>
      </c>
      <c r="B15" s="312" t="s">
        <v>235</v>
      </c>
      <c r="C15" s="313">
        <v>660494</v>
      </c>
      <c r="D15" s="313">
        <v>412547</v>
      </c>
      <c r="E15" s="313">
        <f t="shared" si="5"/>
        <v>-247947</v>
      </c>
      <c r="F15" s="316"/>
      <c r="G15" s="316"/>
      <c r="H15" s="316"/>
      <c r="I15" s="316"/>
      <c r="J15" s="316"/>
      <c r="K15" s="317"/>
      <c r="L15" s="311">
        <f t="shared" si="0"/>
        <v>660494</v>
      </c>
      <c r="M15" s="311">
        <f t="shared" si="1"/>
        <v>412547</v>
      </c>
      <c r="N15" s="322">
        <f t="shared" si="2"/>
        <v>-247947</v>
      </c>
    </row>
    <row r="16" spans="1:14" ht="14.25" x14ac:dyDescent="0.3">
      <c r="A16" s="321" t="s">
        <v>236</v>
      </c>
      <c r="B16" s="312" t="s">
        <v>201</v>
      </c>
      <c r="C16" s="313">
        <v>1519048</v>
      </c>
      <c r="D16" s="313">
        <v>104584</v>
      </c>
      <c r="E16" s="313">
        <f t="shared" si="5"/>
        <v>-1414464</v>
      </c>
      <c r="F16" s="316"/>
      <c r="G16" s="316"/>
      <c r="H16" s="316"/>
      <c r="I16" s="316"/>
      <c r="J16" s="316"/>
      <c r="K16" s="317"/>
      <c r="L16" s="311">
        <f t="shared" si="0"/>
        <v>1519048</v>
      </c>
      <c r="M16" s="311">
        <f t="shared" si="1"/>
        <v>104584</v>
      </c>
      <c r="N16" s="322">
        <f t="shared" si="2"/>
        <v>-1414464</v>
      </c>
    </row>
    <row r="17" spans="1:14" ht="14.25" x14ac:dyDescent="0.3">
      <c r="A17" s="321" t="s">
        <v>237</v>
      </c>
      <c r="B17" s="312" t="s">
        <v>202</v>
      </c>
      <c r="C17" s="313">
        <v>164894</v>
      </c>
      <c r="D17" s="313">
        <v>12909</v>
      </c>
      <c r="E17" s="313">
        <f t="shared" si="5"/>
        <v>-151985</v>
      </c>
      <c r="F17" s="313">
        <v>53100</v>
      </c>
      <c r="G17" s="313">
        <v>69937</v>
      </c>
      <c r="H17" s="313">
        <f t="shared" si="3"/>
        <v>16837</v>
      </c>
      <c r="I17" s="316"/>
      <c r="J17" s="316"/>
      <c r="K17" s="317"/>
      <c r="L17" s="311">
        <f t="shared" si="0"/>
        <v>217994</v>
      </c>
      <c r="M17" s="311">
        <f t="shared" si="1"/>
        <v>82846</v>
      </c>
      <c r="N17" s="322">
        <f t="shared" si="2"/>
        <v>-135148</v>
      </c>
    </row>
    <row r="18" spans="1:14" ht="14.25" x14ac:dyDescent="0.3">
      <c r="A18" s="321" t="s">
        <v>238</v>
      </c>
      <c r="B18" s="312" t="s">
        <v>239</v>
      </c>
      <c r="C18" s="313">
        <v>39364</v>
      </c>
      <c r="D18" s="313">
        <v>3025</v>
      </c>
      <c r="E18" s="313">
        <f t="shared" si="5"/>
        <v>-36339</v>
      </c>
      <c r="F18" s="313">
        <v>9265</v>
      </c>
      <c r="G18" s="313">
        <v>11333</v>
      </c>
      <c r="H18" s="313">
        <f t="shared" si="3"/>
        <v>2068</v>
      </c>
      <c r="I18" s="316"/>
      <c r="J18" s="316"/>
      <c r="K18" s="317"/>
      <c r="L18" s="311">
        <f t="shared" si="0"/>
        <v>48629</v>
      </c>
      <c r="M18" s="311">
        <f t="shared" si="1"/>
        <v>14358</v>
      </c>
      <c r="N18" s="322">
        <f t="shared" si="2"/>
        <v>-34271</v>
      </c>
    </row>
    <row r="19" spans="1:14" ht="14.25" x14ac:dyDescent="0.3">
      <c r="A19" s="321" t="s">
        <v>240</v>
      </c>
      <c r="B19" s="312" t="s">
        <v>204</v>
      </c>
      <c r="C19" s="313">
        <v>1253182</v>
      </c>
      <c r="D19" s="313">
        <v>105216</v>
      </c>
      <c r="E19" s="313">
        <f t="shared" si="5"/>
        <v>-1147966</v>
      </c>
      <c r="F19" s="313">
        <v>131202</v>
      </c>
      <c r="G19" s="313">
        <v>205489</v>
      </c>
      <c r="H19" s="313">
        <f t="shared" si="3"/>
        <v>74287</v>
      </c>
      <c r="I19" s="316"/>
      <c r="J19" s="316"/>
      <c r="K19" s="317"/>
      <c r="L19" s="311">
        <f t="shared" si="0"/>
        <v>1384384</v>
      </c>
      <c r="M19" s="311">
        <f t="shared" si="1"/>
        <v>310705</v>
      </c>
      <c r="N19" s="322">
        <f t="shared" si="2"/>
        <v>-1073679</v>
      </c>
    </row>
    <row r="20" spans="1:14" ht="14.25" x14ac:dyDescent="0.3">
      <c r="A20" s="321" t="s">
        <v>241</v>
      </c>
      <c r="B20" s="312" t="s">
        <v>205</v>
      </c>
      <c r="C20" s="313">
        <v>220447</v>
      </c>
      <c r="D20" s="313">
        <v>16690</v>
      </c>
      <c r="E20" s="313">
        <f t="shared" si="5"/>
        <v>-203757</v>
      </c>
      <c r="F20" s="313">
        <v>10074</v>
      </c>
      <c r="G20" s="313">
        <v>13254</v>
      </c>
      <c r="H20" s="313">
        <f t="shared" si="3"/>
        <v>3180</v>
      </c>
      <c r="I20" s="316"/>
      <c r="J20" s="316"/>
      <c r="K20" s="317"/>
      <c r="L20" s="311">
        <f t="shared" si="0"/>
        <v>230521</v>
      </c>
      <c r="M20" s="311">
        <f t="shared" si="1"/>
        <v>29944</v>
      </c>
      <c r="N20" s="322">
        <f t="shared" si="2"/>
        <v>-200577</v>
      </c>
    </row>
    <row r="21" spans="1:14" ht="14.25" x14ac:dyDescent="0.3">
      <c r="A21" s="321" t="s">
        <v>242</v>
      </c>
      <c r="B21" s="312" t="s">
        <v>206</v>
      </c>
      <c r="C21" s="313">
        <v>29367</v>
      </c>
      <c r="D21" s="313">
        <v>2512</v>
      </c>
      <c r="E21" s="313">
        <f t="shared" si="5"/>
        <v>-26855</v>
      </c>
      <c r="F21" s="313">
        <v>6912</v>
      </c>
      <c r="G21" s="313">
        <v>9412</v>
      </c>
      <c r="H21" s="313">
        <f t="shared" si="3"/>
        <v>2500</v>
      </c>
      <c r="I21" s="316"/>
      <c r="J21" s="316"/>
      <c r="K21" s="317"/>
      <c r="L21" s="311">
        <f t="shared" si="0"/>
        <v>36279</v>
      </c>
      <c r="M21" s="311">
        <f t="shared" si="1"/>
        <v>11924</v>
      </c>
      <c r="N21" s="322">
        <f t="shared" si="2"/>
        <v>-24355</v>
      </c>
    </row>
    <row r="22" spans="1:14" ht="14.25" x14ac:dyDescent="0.3">
      <c r="A22" s="321" t="s">
        <v>243</v>
      </c>
      <c r="B22" s="312" t="s">
        <v>207</v>
      </c>
      <c r="C22" s="313">
        <v>1037463</v>
      </c>
      <c r="D22" s="313">
        <v>94437</v>
      </c>
      <c r="E22" s="313">
        <f t="shared" si="5"/>
        <v>-943026</v>
      </c>
      <c r="F22" s="313">
        <v>219797</v>
      </c>
      <c r="G22" s="313">
        <v>362236</v>
      </c>
      <c r="H22" s="313">
        <f t="shared" si="3"/>
        <v>142439</v>
      </c>
      <c r="I22" s="316"/>
      <c r="J22" s="316"/>
      <c r="K22" s="317"/>
      <c r="L22" s="311">
        <f t="shared" si="0"/>
        <v>1257260</v>
      </c>
      <c r="M22" s="311">
        <f t="shared" si="1"/>
        <v>456673</v>
      </c>
      <c r="N22" s="322">
        <f t="shared" si="2"/>
        <v>-800587</v>
      </c>
    </row>
    <row r="23" spans="1:14" ht="14.25" x14ac:dyDescent="0.3">
      <c r="A23" s="321" t="s">
        <v>244</v>
      </c>
      <c r="B23" s="312" t="s">
        <v>208</v>
      </c>
      <c r="C23" s="313">
        <v>1899119</v>
      </c>
      <c r="D23" s="313">
        <v>159714</v>
      </c>
      <c r="E23" s="313">
        <f t="shared" si="5"/>
        <v>-1739405</v>
      </c>
      <c r="F23" s="313">
        <v>206582</v>
      </c>
      <c r="G23" s="313">
        <v>304528</v>
      </c>
      <c r="H23" s="313">
        <f t="shared" si="3"/>
        <v>97946</v>
      </c>
      <c r="I23" s="316"/>
      <c r="J23" s="316"/>
      <c r="K23" s="317"/>
      <c r="L23" s="311">
        <f t="shared" si="0"/>
        <v>2105701</v>
      </c>
      <c r="M23" s="311">
        <f t="shared" si="1"/>
        <v>464242</v>
      </c>
      <c r="N23" s="322">
        <f t="shared" si="2"/>
        <v>-1641459</v>
      </c>
    </row>
    <row r="24" spans="1:14" ht="14.25" x14ac:dyDescent="0.3">
      <c r="A24" s="321" t="s">
        <v>245</v>
      </c>
      <c r="B24" s="312" t="s">
        <v>246</v>
      </c>
      <c r="C24" s="313">
        <v>12904</v>
      </c>
      <c r="D24" s="313">
        <v>3815</v>
      </c>
      <c r="E24" s="313">
        <f t="shared" si="5"/>
        <v>-9089</v>
      </c>
      <c r="F24" s="316"/>
      <c r="G24" s="316"/>
      <c r="H24" s="316"/>
      <c r="I24" s="316"/>
      <c r="J24" s="316"/>
      <c r="K24" s="317"/>
      <c r="L24" s="311">
        <f t="shared" si="0"/>
        <v>12904</v>
      </c>
      <c r="M24" s="311">
        <f t="shared" si="1"/>
        <v>3815</v>
      </c>
      <c r="N24" s="322">
        <f t="shared" si="2"/>
        <v>-9089</v>
      </c>
    </row>
    <row r="25" spans="1:14" ht="14.25" x14ac:dyDescent="0.3">
      <c r="A25" s="321" t="s">
        <v>247</v>
      </c>
      <c r="B25" s="312" t="s">
        <v>209</v>
      </c>
      <c r="C25" s="313">
        <v>1239124</v>
      </c>
      <c r="D25" s="313">
        <v>103960</v>
      </c>
      <c r="E25" s="313">
        <f t="shared" si="5"/>
        <v>-1135164</v>
      </c>
      <c r="F25" s="313">
        <v>183651</v>
      </c>
      <c r="G25" s="313">
        <v>307729</v>
      </c>
      <c r="H25" s="313">
        <f t="shared" si="3"/>
        <v>124078</v>
      </c>
      <c r="I25" s="316"/>
      <c r="J25" s="316"/>
      <c r="K25" s="317"/>
      <c r="L25" s="311">
        <f t="shared" si="0"/>
        <v>1422775</v>
      </c>
      <c r="M25" s="311">
        <f t="shared" si="1"/>
        <v>411689</v>
      </c>
      <c r="N25" s="322">
        <f t="shared" si="2"/>
        <v>-1011086</v>
      </c>
    </row>
    <row r="26" spans="1:14" ht="14.25" x14ac:dyDescent="0.3">
      <c r="A26" s="321" t="s">
        <v>248</v>
      </c>
      <c r="B26" s="312" t="s">
        <v>249</v>
      </c>
      <c r="C26" s="316"/>
      <c r="D26" s="316"/>
      <c r="E26" s="316"/>
      <c r="F26" s="316"/>
      <c r="G26" s="316"/>
      <c r="H26" s="316"/>
      <c r="I26" s="313">
        <v>6889</v>
      </c>
      <c r="J26" s="313">
        <v>8458</v>
      </c>
      <c r="K26" s="310">
        <f t="shared" si="4"/>
        <v>1569</v>
      </c>
      <c r="L26" s="311">
        <f t="shared" si="0"/>
        <v>6889</v>
      </c>
      <c r="M26" s="311">
        <f t="shared" si="1"/>
        <v>8458</v>
      </c>
      <c r="N26" s="322">
        <f t="shared" si="2"/>
        <v>1569</v>
      </c>
    </row>
    <row r="27" spans="1:14" ht="14.25" x14ac:dyDescent="0.25">
      <c r="A27" s="321" t="s">
        <v>250</v>
      </c>
      <c r="B27" s="312" t="s">
        <v>210</v>
      </c>
      <c r="C27" s="313">
        <v>778449</v>
      </c>
      <c r="D27" s="313">
        <v>61495</v>
      </c>
      <c r="E27" s="313">
        <f t="shared" si="5"/>
        <v>-716954</v>
      </c>
      <c r="F27" s="313">
        <v>151875</v>
      </c>
      <c r="G27" s="313">
        <v>232205</v>
      </c>
      <c r="H27" s="313">
        <f t="shared" si="3"/>
        <v>80330</v>
      </c>
      <c r="I27" s="316"/>
      <c r="J27" s="316"/>
      <c r="K27" s="317"/>
      <c r="L27" s="311">
        <f t="shared" si="0"/>
        <v>930324</v>
      </c>
      <c r="M27" s="311">
        <f t="shared" si="1"/>
        <v>293700</v>
      </c>
      <c r="N27" s="324">
        <f>SUM(M27)-L27</f>
        <v>-636624</v>
      </c>
    </row>
    <row r="28" spans="1:14" ht="15" thickBot="1" x14ac:dyDescent="0.35">
      <c r="A28" s="325"/>
      <c r="B28" s="326" t="s">
        <v>1</v>
      </c>
      <c r="C28" s="327">
        <f t="shared" ref="C28:N28" si="6">SUM(C5:C27)</f>
        <v>25297179</v>
      </c>
      <c r="D28" s="327">
        <f t="shared" si="6"/>
        <v>3554097</v>
      </c>
      <c r="E28" s="327">
        <f t="shared" si="6"/>
        <v>-21743082</v>
      </c>
      <c r="F28" s="327">
        <f t="shared" si="6"/>
        <v>5018243</v>
      </c>
      <c r="G28" s="327">
        <f t="shared" si="6"/>
        <v>6559354</v>
      </c>
      <c r="H28" s="327">
        <f t="shared" si="6"/>
        <v>1541111</v>
      </c>
      <c r="I28" s="327">
        <f t="shared" si="6"/>
        <v>229892</v>
      </c>
      <c r="J28" s="327">
        <f t="shared" si="6"/>
        <v>295736</v>
      </c>
      <c r="K28" s="327">
        <f t="shared" si="6"/>
        <v>65844</v>
      </c>
      <c r="L28" s="327">
        <f t="shared" si="6"/>
        <v>30545314</v>
      </c>
      <c r="M28" s="328">
        <f t="shared" si="6"/>
        <v>10409187</v>
      </c>
      <c r="N28" s="329">
        <f t="shared" si="6"/>
        <v>-20136127</v>
      </c>
    </row>
    <row r="29" spans="1:14" ht="13.5" x14ac:dyDescent="0.25">
      <c r="A29" s="308"/>
      <c r="B29" s="403" t="s">
        <v>324</v>
      </c>
      <c r="C29" s="403"/>
      <c r="D29" s="308"/>
      <c r="E29" s="308" t="s">
        <v>251</v>
      </c>
      <c r="F29" s="308"/>
      <c r="G29" s="308"/>
      <c r="H29" s="308"/>
      <c r="I29" s="308"/>
      <c r="J29" s="308"/>
      <c r="K29" s="308"/>
      <c r="L29" s="308"/>
      <c r="M29" s="308"/>
      <c r="N29" s="308"/>
    </row>
    <row r="30" spans="1:14" ht="13.5" x14ac:dyDescent="0.25">
      <c r="A30" s="308"/>
      <c r="B30" s="308" t="s">
        <v>291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</row>
    <row r="31" spans="1:14" ht="13.5" x14ac:dyDescent="0.25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</row>
    <row r="32" spans="1:14" ht="13.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2">
    <mergeCell ref="A3:L3"/>
    <mergeCell ref="B29:C29"/>
  </mergeCells>
  <pageMargins left="0.7" right="0.7" top="1.0575000000000001" bottom="0.75" header="0.3" footer="0.3"/>
  <pageSetup paperSize="9" scale="79" orientation="landscape" r:id="rId1"/>
  <headerFooter>
    <oddHeader>&amp;C&amp;"Book Antiqua,Félkövér"Keszthely és Környéke Kistérségi Többcélú Társulás
Tájékoztató tábla az önkormányzati hozzájárulások mértékéről feladatonként&amp;R&amp;"Book Antiqua,Félkövér"Tájékoztató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S26"/>
  <sheetViews>
    <sheetView view="pageLayout" zoomScaleNormal="100" workbookViewId="0">
      <selection activeCell="A23" sqref="A23:F23"/>
    </sheetView>
  </sheetViews>
  <sheetFormatPr defaultRowHeight="12.75" x14ac:dyDescent="0.2"/>
  <cols>
    <col min="1" max="1" width="9.42578125" customWidth="1"/>
    <col min="2" max="2" width="3.85546875" customWidth="1"/>
    <col min="3" max="3" width="13.5703125" customWidth="1"/>
    <col min="4" max="4" width="12.85546875" customWidth="1"/>
    <col min="5" max="5" width="13.85546875" customWidth="1"/>
    <col min="6" max="6" width="4.42578125" customWidth="1"/>
    <col min="7" max="7" width="5.5703125" bestFit="1" customWidth="1"/>
    <col min="8" max="8" width="3.5703125" customWidth="1"/>
    <col min="9" max="9" width="9" customWidth="1"/>
    <col min="10" max="10" width="2.5703125" customWidth="1"/>
    <col min="11" max="11" width="11" customWidth="1"/>
    <col min="12" max="12" width="3.5703125" customWidth="1"/>
    <col min="13" max="13" width="10.140625" customWidth="1"/>
    <col min="14" max="14" width="3.42578125" customWidth="1"/>
    <col min="15" max="15" width="10.28515625" customWidth="1"/>
    <col min="16" max="16" width="13" customWidth="1"/>
    <col min="17" max="17" width="11.85546875" customWidth="1"/>
    <col min="18" max="18" width="10.42578125" customWidth="1"/>
    <col min="19" max="19" width="4.7109375" bestFit="1" customWidth="1"/>
  </cols>
  <sheetData>
    <row r="1" spans="1:19" ht="15" x14ac:dyDescent="0.3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50" t="s">
        <v>289</v>
      </c>
      <c r="Q1" s="1"/>
      <c r="R1" s="247"/>
      <c r="S1" s="246"/>
    </row>
    <row r="2" spans="1:19" ht="15" x14ac:dyDescent="0.3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8" t="s">
        <v>288</v>
      </c>
      <c r="Q2" s="1"/>
      <c r="R2" s="247"/>
      <c r="S2" s="246"/>
    </row>
    <row r="3" spans="1:19" ht="27.75" customHeight="1" x14ac:dyDescent="0.25">
      <c r="A3" s="425" t="s">
        <v>13</v>
      </c>
      <c r="B3" s="426"/>
      <c r="C3" s="426"/>
      <c r="D3" s="426"/>
      <c r="E3" s="426"/>
      <c r="F3" s="426"/>
      <c r="G3" s="425" t="s">
        <v>287</v>
      </c>
      <c r="H3" s="425" t="s">
        <v>286</v>
      </c>
      <c r="I3" s="426"/>
      <c r="J3" s="425" t="s">
        <v>285</v>
      </c>
      <c r="K3" s="426"/>
      <c r="L3" s="426"/>
      <c r="M3" s="426"/>
      <c r="N3" s="426"/>
      <c r="O3" s="426"/>
      <c r="P3" s="422" t="s">
        <v>1</v>
      </c>
      <c r="Q3" s="239"/>
      <c r="R3" s="1"/>
      <c r="S3" s="1"/>
    </row>
    <row r="4" spans="1:19" ht="18" customHeight="1" x14ac:dyDescent="0.25">
      <c r="A4" s="427"/>
      <c r="B4" s="430"/>
      <c r="C4" s="430"/>
      <c r="D4" s="430"/>
      <c r="E4" s="430"/>
      <c r="F4" s="428"/>
      <c r="G4" s="427"/>
      <c r="H4" s="427"/>
      <c r="I4" s="428"/>
      <c r="J4" s="427"/>
      <c r="K4" s="428"/>
      <c r="L4" s="428"/>
      <c r="M4" s="428"/>
      <c r="N4" s="428"/>
      <c r="O4" s="428"/>
      <c r="P4" s="423"/>
      <c r="Q4" s="239"/>
      <c r="R4" s="1"/>
      <c r="S4" s="1"/>
    </row>
    <row r="5" spans="1:19" ht="14.25" customHeight="1" x14ac:dyDescent="0.25">
      <c r="A5" s="427"/>
      <c r="B5" s="428"/>
      <c r="C5" s="428"/>
      <c r="D5" s="428"/>
      <c r="E5" s="428"/>
      <c r="F5" s="428"/>
      <c r="G5" s="427"/>
      <c r="H5" s="427"/>
      <c r="I5" s="428"/>
      <c r="J5" s="425" t="s">
        <v>284</v>
      </c>
      <c r="K5" s="426"/>
      <c r="L5" s="425" t="s">
        <v>283</v>
      </c>
      <c r="M5" s="426"/>
      <c r="N5" s="425" t="s">
        <v>282</v>
      </c>
      <c r="O5" s="429"/>
      <c r="P5" s="424"/>
      <c r="Q5" s="239"/>
      <c r="R5" s="1"/>
      <c r="S5" s="1"/>
    </row>
    <row r="6" spans="1:19" ht="14.1" customHeight="1" x14ac:dyDescent="0.25">
      <c r="A6" s="416" t="s">
        <v>281</v>
      </c>
      <c r="B6" s="415"/>
      <c r="C6" s="415"/>
      <c r="D6" s="415"/>
      <c r="E6" s="415"/>
      <c r="F6" s="415"/>
      <c r="G6" s="244" t="s">
        <v>280</v>
      </c>
      <c r="H6" s="417">
        <v>17404</v>
      </c>
      <c r="I6" s="418"/>
      <c r="J6" s="417">
        <v>17404</v>
      </c>
      <c r="K6" s="418"/>
      <c r="L6" s="417">
        <v>17404</v>
      </c>
      <c r="M6" s="418"/>
      <c r="N6" s="417">
        <v>17404</v>
      </c>
      <c r="O6" s="418"/>
      <c r="P6" s="242">
        <f>SUM(H6:O6)</f>
        <v>69616</v>
      </c>
      <c r="Q6" s="239"/>
      <c r="R6" s="1"/>
      <c r="S6" s="1"/>
    </row>
    <row r="7" spans="1:19" ht="14.1" customHeight="1" x14ac:dyDescent="0.25">
      <c r="A7" s="410" t="s">
        <v>279</v>
      </c>
      <c r="B7" s="411"/>
      <c r="C7" s="411"/>
      <c r="D7" s="411"/>
      <c r="E7" s="411"/>
      <c r="F7" s="412"/>
      <c r="G7" s="244"/>
      <c r="H7" s="408">
        <v>8702</v>
      </c>
      <c r="I7" s="413"/>
      <c r="J7" s="408">
        <v>8702</v>
      </c>
      <c r="K7" s="413"/>
      <c r="L7" s="408">
        <v>8702</v>
      </c>
      <c r="M7" s="413"/>
      <c r="N7" s="408">
        <v>8702</v>
      </c>
      <c r="O7" s="413"/>
      <c r="P7" s="242">
        <f>SUM(H7:O7)</f>
        <v>34808</v>
      </c>
      <c r="Q7" s="239"/>
      <c r="R7" s="1"/>
      <c r="S7" s="1"/>
    </row>
    <row r="8" spans="1:19" ht="14.1" customHeight="1" x14ac:dyDescent="0.25">
      <c r="A8" s="416" t="s">
        <v>278</v>
      </c>
      <c r="B8" s="415"/>
      <c r="C8" s="415"/>
      <c r="D8" s="415"/>
      <c r="E8" s="415"/>
      <c r="F8" s="415"/>
      <c r="G8" s="244" t="s">
        <v>277</v>
      </c>
      <c r="H8" s="417">
        <v>0</v>
      </c>
      <c r="I8" s="418"/>
      <c r="J8" s="417">
        <v>0</v>
      </c>
      <c r="K8" s="418"/>
      <c r="L8" s="417">
        <v>0</v>
      </c>
      <c r="M8" s="418"/>
      <c r="N8" s="417">
        <v>0</v>
      </c>
      <c r="O8" s="418"/>
      <c r="P8" s="242">
        <v>0</v>
      </c>
      <c r="Q8" s="239"/>
      <c r="R8" s="1"/>
      <c r="S8" s="1"/>
    </row>
    <row r="9" spans="1:19" ht="14.1" customHeight="1" x14ac:dyDescent="0.25">
      <c r="A9" s="414" t="s">
        <v>268</v>
      </c>
      <c r="B9" s="415"/>
      <c r="C9" s="415"/>
      <c r="D9" s="415"/>
      <c r="E9" s="415"/>
      <c r="F9" s="415"/>
      <c r="G9" s="244" t="s">
        <v>276</v>
      </c>
      <c r="H9" s="419"/>
      <c r="I9" s="420"/>
      <c r="J9" s="419"/>
      <c r="K9" s="420"/>
      <c r="L9" s="419"/>
      <c r="M9" s="420"/>
      <c r="N9" s="419"/>
      <c r="O9" s="420"/>
      <c r="P9" s="242"/>
      <c r="Q9" s="239"/>
      <c r="R9" s="1"/>
      <c r="S9" s="1"/>
    </row>
    <row r="10" spans="1:19" ht="14.1" customHeight="1" x14ac:dyDescent="0.25">
      <c r="A10" s="414" t="s">
        <v>266</v>
      </c>
      <c r="B10" s="415"/>
      <c r="C10" s="415"/>
      <c r="D10" s="415"/>
      <c r="E10" s="415"/>
      <c r="F10" s="415"/>
      <c r="G10" s="244" t="s">
        <v>275</v>
      </c>
      <c r="H10" s="419"/>
      <c r="I10" s="420"/>
      <c r="J10" s="419"/>
      <c r="K10" s="420"/>
      <c r="L10" s="419"/>
      <c r="M10" s="420"/>
      <c r="N10" s="419"/>
      <c r="O10" s="420"/>
      <c r="P10" s="242"/>
      <c r="Q10" s="239"/>
      <c r="R10" s="1"/>
      <c r="S10" s="1"/>
    </row>
    <row r="11" spans="1:19" ht="14.1" customHeight="1" x14ac:dyDescent="0.25">
      <c r="A11" s="414" t="s">
        <v>264</v>
      </c>
      <c r="B11" s="415"/>
      <c r="C11" s="415"/>
      <c r="D11" s="415"/>
      <c r="E11" s="415"/>
      <c r="F11" s="415"/>
      <c r="G11" s="244" t="s">
        <v>274</v>
      </c>
      <c r="H11" s="419"/>
      <c r="I11" s="420"/>
      <c r="J11" s="419"/>
      <c r="K11" s="420"/>
      <c r="L11" s="419"/>
      <c r="M11" s="420"/>
      <c r="N11" s="419"/>
      <c r="O11" s="420"/>
      <c r="P11" s="242"/>
      <c r="Q11" s="239"/>
      <c r="R11" s="1"/>
      <c r="S11" s="1"/>
    </row>
    <row r="12" spans="1:19" ht="14.1" customHeight="1" x14ac:dyDescent="0.25">
      <c r="A12" s="414" t="s">
        <v>262</v>
      </c>
      <c r="B12" s="415"/>
      <c r="C12" s="415"/>
      <c r="D12" s="415"/>
      <c r="E12" s="415"/>
      <c r="F12" s="415"/>
      <c r="G12" s="244" t="s">
        <v>273</v>
      </c>
      <c r="H12" s="419"/>
      <c r="I12" s="420"/>
      <c r="J12" s="419"/>
      <c r="K12" s="420"/>
      <c r="L12" s="419"/>
      <c r="M12" s="420"/>
      <c r="N12" s="419"/>
      <c r="O12" s="420"/>
      <c r="P12" s="242"/>
      <c r="Q12" s="239"/>
      <c r="R12" s="1"/>
      <c r="S12" s="1"/>
    </row>
    <row r="13" spans="1:19" ht="12.6" customHeight="1" x14ac:dyDescent="0.25">
      <c r="A13" s="414" t="s">
        <v>260</v>
      </c>
      <c r="B13" s="415"/>
      <c r="C13" s="415"/>
      <c r="D13" s="415"/>
      <c r="E13" s="415"/>
      <c r="F13" s="415"/>
      <c r="G13" s="244" t="s">
        <v>272</v>
      </c>
      <c r="H13" s="421"/>
      <c r="I13" s="418"/>
      <c r="J13" s="421"/>
      <c r="K13" s="418"/>
      <c r="L13" s="421"/>
      <c r="M13" s="418"/>
      <c r="N13" s="421"/>
      <c r="O13" s="418"/>
      <c r="P13" s="245"/>
      <c r="Q13" s="239"/>
      <c r="R13" s="1"/>
      <c r="S13" s="1"/>
    </row>
    <row r="14" spans="1:19" ht="12.6" customHeight="1" x14ac:dyDescent="0.25">
      <c r="A14" s="414" t="s">
        <v>258</v>
      </c>
      <c r="B14" s="415"/>
      <c r="C14" s="415"/>
      <c r="D14" s="415"/>
      <c r="E14" s="415"/>
      <c r="F14" s="415"/>
      <c r="G14" s="244" t="s">
        <v>271</v>
      </c>
      <c r="H14" s="421"/>
      <c r="I14" s="418"/>
      <c r="J14" s="421"/>
      <c r="K14" s="418"/>
      <c r="L14" s="421"/>
      <c r="M14" s="418"/>
      <c r="N14" s="421"/>
      <c r="O14" s="418"/>
      <c r="P14" s="245"/>
      <c r="Q14" s="239"/>
      <c r="R14" s="1"/>
      <c r="S14" s="1"/>
    </row>
    <row r="15" spans="1:19" ht="28.5" customHeight="1" x14ac:dyDescent="0.25">
      <c r="A15" s="416" t="s">
        <v>270</v>
      </c>
      <c r="B15" s="415"/>
      <c r="C15" s="415"/>
      <c r="D15" s="415"/>
      <c r="E15" s="415"/>
      <c r="F15" s="415"/>
      <c r="G15" s="244" t="s">
        <v>269</v>
      </c>
      <c r="H15" s="417">
        <v>0</v>
      </c>
      <c r="I15" s="418"/>
      <c r="J15" s="417">
        <v>0</v>
      </c>
      <c r="K15" s="418"/>
      <c r="L15" s="417">
        <v>0</v>
      </c>
      <c r="M15" s="418"/>
      <c r="N15" s="417">
        <v>0</v>
      </c>
      <c r="O15" s="418"/>
      <c r="P15" s="242">
        <v>0</v>
      </c>
      <c r="Q15" s="239"/>
      <c r="R15" s="1"/>
      <c r="S15" s="1"/>
    </row>
    <row r="16" spans="1:19" ht="14.1" customHeight="1" x14ac:dyDescent="0.25">
      <c r="A16" s="414" t="s">
        <v>268</v>
      </c>
      <c r="B16" s="415"/>
      <c r="C16" s="415"/>
      <c r="D16" s="415"/>
      <c r="E16" s="415"/>
      <c r="F16" s="415"/>
      <c r="G16" s="244" t="s">
        <v>267</v>
      </c>
      <c r="H16" s="419"/>
      <c r="I16" s="420"/>
      <c r="J16" s="419"/>
      <c r="K16" s="420"/>
      <c r="L16" s="419"/>
      <c r="M16" s="420"/>
      <c r="N16" s="419"/>
      <c r="O16" s="420"/>
      <c r="P16" s="242"/>
      <c r="Q16" s="239"/>
      <c r="R16" s="1"/>
      <c r="S16" s="1"/>
    </row>
    <row r="17" spans="1:19" ht="14.1" customHeight="1" x14ac:dyDescent="0.25">
      <c r="A17" s="414" t="s">
        <v>266</v>
      </c>
      <c r="B17" s="415"/>
      <c r="C17" s="415"/>
      <c r="D17" s="415"/>
      <c r="E17" s="415"/>
      <c r="F17" s="415"/>
      <c r="G17" s="244" t="s">
        <v>265</v>
      </c>
      <c r="H17" s="419"/>
      <c r="I17" s="420"/>
      <c r="J17" s="419"/>
      <c r="K17" s="420"/>
      <c r="L17" s="419"/>
      <c r="M17" s="420"/>
      <c r="N17" s="419"/>
      <c r="O17" s="420"/>
      <c r="P17" s="242"/>
      <c r="Q17" s="239"/>
      <c r="R17" s="1"/>
      <c r="S17" s="1"/>
    </row>
    <row r="18" spans="1:19" ht="14.1" customHeight="1" x14ac:dyDescent="0.25">
      <c r="A18" s="414" t="s">
        <v>264</v>
      </c>
      <c r="B18" s="415"/>
      <c r="C18" s="415"/>
      <c r="D18" s="415"/>
      <c r="E18" s="415"/>
      <c r="F18" s="415"/>
      <c r="G18" s="244" t="s">
        <v>263</v>
      </c>
      <c r="H18" s="419"/>
      <c r="I18" s="420"/>
      <c r="J18" s="419"/>
      <c r="K18" s="420"/>
      <c r="L18" s="419"/>
      <c r="M18" s="420"/>
      <c r="N18" s="419"/>
      <c r="O18" s="420"/>
      <c r="P18" s="242"/>
      <c r="Q18" s="239"/>
      <c r="R18" s="1"/>
      <c r="S18" s="1"/>
    </row>
    <row r="19" spans="1:19" ht="14.1" customHeight="1" x14ac:dyDescent="0.25">
      <c r="A19" s="414" t="s">
        <v>262</v>
      </c>
      <c r="B19" s="415"/>
      <c r="C19" s="415"/>
      <c r="D19" s="415"/>
      <c r="E19" s="415"/>
      <c r="F19" s="415"/>
      <c r="G19" s="244" t="s">
        <v>261</v>
      </c>
      <c r="H19" s="419"/>
      <c r="I19" s="420"/>
      <c r="J19" s="419"/>
      <c r="K19" s="420"/>
      <c r="L19" s="419"/>
      <c r="M19" s="420"/>
      <c r="N19" s="419"/>
      <c r="O19" s="420"/>
      <c r="P19" s="242"/>
      <c r="Q19" s="239"/>
      <c r="R19" s="1"/>
      <c r="S19" s="1"/>
    </row>
    <row r="20" spans="1:19" ht="14.1" customHeight="1" x14ac:dyDescent="0.25">
      <c r="A20" s="414" t="s">
        <v>260</v>
      </c>
      <c r="B20" s="415"/>
      <c r="C20" s="415"/>
      <c r="D20" s="415"/>
      <c r="E20" s="415"/>
      <c r="F20" s="415"/>
      <c r="G20" s="244" t="s">
        <v>259</v>
      </c>
      <c r="H20" s="419"/>
      <c r="I20" s="420"/>
      <c r="J20" s="419"/>
      <c r="K20" s="420"/>
      <c r="L20" s="419"/>
      <c r="M20" s="420"/>
      <c r="N20" s="419"/>
      <c r="O20" s="420"/>
      <c r="P20" s="242"/>
      <c r="Q20" s="239"/>
      <c r="R20" s="1"/>
      <c r="S20" s="1"/>
    </row>
    <row r="21" spans="1:19" ht="14.1" customHeight="1" x14ac:dyDescent="0.25">
      <c r="A21" s="414" t="s">
        <v>258</v>
      </c>
      <c r="B21" s="415"/>
      <c r="C21" s="415"/>
      <c r="D21" s="415"/>
      <c r="E21" s="415"/>
      <c r="F21" s="415"/>
      <c r="G21" s="244" t="s">
        <v>257</v>
      </c>
      <c r="H21" s="419"/>
      <c r="I21" s="420"/>
      <c r="J21" s="419"/>
      <c r="K21" s="420"/>
      <c r="L21" s="419"/>
      <c r="M21" s="420"/>
      <c r="N21" s="419"/>
      <c r="O21" s="420"/>
      <c r="P21" s="242"/>
      <c r="Q21" s="239"/>
      <c r="R21" s="1"/>
      <c r="S21" s="1"/>
    </row>
    <row r="22" spans="1:19" ht="14.1" customHeight="1" x14ac:dyDescent="0.25">
      <c r="A22" s="416" t="s">
        <v>256</v>
      </c>
      <c r="B22" s="415"/>
      <c r="C22" s="415"/>
      <c r="D22" s="415"/>
      <c r="E22" s="415"/>
      <c r="F22" s="415"/>
      <c r="G22" s="243" t="s">
        <v>255</v>
      </c>
      <c r="H22" s="417">
        <v>0</v>
      </c>
      <c r="I22" s="418"/>
      <c r="J22" s="417">
        <v>0</v>
      </c>
      <c r="K22" s="418"/>
      <c r="L22" s="417">
        <v>0</v>
      </c>
      <c r="M22" s="418"/>
      <c r="N22" s="417">
        <v>0</v>
      </c>
      <c r="O22" s="418"/>
      <c r="P22" s="242">
        <v>0</v>
      </c>
      <c r="Q22" s="239"/>
      <c r="R22" s="1"/>
      <c r="S22" s="1"/>
    </row>
    <row r="23" spans="1:19" ht="14.25" customHeight="1" x14ac:dyDescent="0.25">
      <c r="A23" s="406" t="s">
        <v>254</v>
      </c>
      <c r="B23" s="407"/>
      <c r="C23" s="407"/>
      <c r="D23" s="407"/>
      <c r="E23" s="407"/>
      <c r="F23" s="407"/>
      <c r="G23" s="241" t="s">
        <v>253</v>
      </c>
      <c r="H23" s="408">
        <f>SUM(H6:I7)</f>
        <v>26106</v>
      </c>
      <c r="I23" s="409"/>
      <c r="J23" s="408">
        <f>SUM(J6:K7)</f>
        <v>26106</v>
      </c>
      <c r="K23" s="409"/>
      <c r="L23" s="408">
        <f>SUM(L6:M7)</f>
        <v>26106</v>
      </c>
      <c r="M23" s="409"/>
      <c r="N23" s="408">
        <f>SUM(N6:O7)</f>
        <v>26106</v>
      </c>
      <c r="O23" s="409"/>
      <c r="P23" s="240">
        <f>SUM(P6:P7)</f>
        <v>104424</v>
      </c>
      <c r="Q23" s="239"/>
      <c r="R23" s="1"/>
      <c r="S23" s="1"/>
    </row>
    <row r="24" spans="1:19" ht="13.5" x14ac:dyDescent="0.2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1"/>
      <c r="R24" s="1"/>
      <c r="S24" s="1"/>
    </row>
    <row r="25" spans="1:19" ht="18.600000000000001" customHeight="1" x14ac:dyDescent="0.2">
      <c r="A25" s="236"/>
      <c r="B25" s="236"/>
      <c r="C25" s="404"/>
      <c r="D25" s="405"/>
      <c r="E25" s="405"/>
      <c r="F25" s="405"/>
      <c r="G25" s="405"/>
      <c r="H25" s="236"/>
      <c r="I25" s="236"/>
      <c r="J25" s="236"/>
      <c r="K25" s="236"/>
      <c r="L25" s="236"/>
      <c r="M25" s="236"/>
      <c r="N25" s="236"/>
      <c r="O25" s="236"/>
      <c r="P25" s="236"/>
    </row>
    <row r="26" spans="1:19" ht="17.850000000000001" customHeight="1" x14ac:dyDescent="0.2">
      <c r="A26" s="237"/>
      <c r="B26" s="237"/>
      <c r="C26" s="405"/>
      <c r="D26" s="405"/>
      <c r="E26" s="405"/>
      <c r="F26" s="405"/>
      <c r="G26" s="405"/>
      <c r="H26" s="237"/>
      <c r="I26" s="237"/>
      <c r="J26" s="236"/>
      <c r="K26" s="236"/>
      <c r="L26" s="236"/>
      <c r="M26" s="236"/>
      <c r="N26" s="236"/>
      <c r="O26" s="236"/>
      <c r="P26" s="236"/>
    </row>
  </sheetData>
  <mergeCells count="99">
    <mergeCell ref="A9:F9"/>
    <mergeCell ref="H10:I10"/>
    <mergeCell ref="N5:O5"/>
    <mergeCell ref="A3:F5"/>
    <mergeCell ref="N6:O6"/>
    <mergeCell ref="J5:K5"/>
    <mergeCell ref="L5:M5"/>
    <mergeCell ref="N9:O9"/>
    <mergeCell ref="J8:K8"/>
    <mergeCell ref="L8:M8"/>
    <mergeCell ref="N13:O13"/>
    <mergeCell ref="A12:F12"/>
    <mergeCell ref="H12:I12"/>
    <mergeCell ref="A11:F11"/>
    <mergeCell ref="H11:I11"/>
    <mergeCell ref="J11:K11"/>
    <mergeCell ref="L11:M11"/>
    <mergeCell ref="J12:K12"/>
    <mergeCell ref="L12:M12"/>
    <mergeCell ref="N12:O12"/>
    <mergeCell ref="N8:O8"/>
    <mergeCell ref="A8:F8"/>
    <mergeCell ref="H8:I8"/>
    <mergeCell ref="H3:I5"/>
    <mergeCell ref="J3:O4"/>
    <mergeCell ref="G3:G5"/>
    <mergeCell ref="N7:O7"/>
    <mergeCell ref="L10:M10"/>
    <mergeCell ref="N10:O10"/>
    <mergeCell ref="A13:F13"/>
    <mergeCell ref="P3:P5"/>
    <mergeCell ref="A6:F6"/>
    <mergeCell ref="H6:I6"/>
    <mergeCell ref="J6:K6"/>
    <mergeCell ref="L6:M6"/>
    <mergeCell ref="N11:O11"/>
    <mergeCell ref="A10:F10"/>
    <mergeCell ref="N17:O17"/>
    <mergeCell ref="A16:F16"/>
    <mergeCell ref="H16:I16"/>
    <mergeCell ref="H9:I9"/>
    <mergeCell ref="J9:K9"/>
    <mergeCell ref="L9:M9"/>
    <mergeCell ref="N15:O15"/>
    <mergeCell ref="A14:F14"/>
    <mergeCell ref="H14:I14"/>
    <mergeCell ref="J10:K10"/>
    <mergeCell ref="H15:I15"/>
    <mergeCell ref="J15:K15"/>
    <mergeCell ref="L15:M15"/>
    <mergeCell ref="H13:I13"/>
    <mergeCell ref="J13:K13"/>
    <mergeCell ref="L13:M13"/>
    <mergeCell ref="A18:F18"/>
    <mergeCell ref="H18:I18"/>
    <mergeCell ref="J14:K14"/>
    <mergeCell ref="L14:M14"/>
    <mergeCell ref="N14:O14"/>
    <mergeCell ref="A17:F17"/>
    <mergeCell ref="H17:I17"/>
    <mergeCell ref="J17:K17"/>
    <mergeCell ref="L17:M17"/>
    <mergeCell ref="A15:F15"/>
    <mergeCell ref="H21:I21"/>
    <mergeCell ref="J21:K21"/>
    <mergeCell ref="L21:M21"/>
    <mergeCell ref="N21:O21"/>
    <mergeCell ref="J16:K16"/>
    <mergeCell ref="L16:M16"/>
    <mergeCell ref="N16:O16"/>
    <mergeCell ref="H19:I19"/>
    <mergeCell ref="J19:K19"/>
    <mergeCell ref="L19:M19"/>
    <mergeCell ref="A20:F20"/>
    <mergeCell ref="H20:I20"/>
    <mergeCell ref="J20:K20"/>
    <mergeCell ref="L20:M20"/>
    <mergeCell ref="N20:O20"/>
    <mergeCell ref="J18:K18"/>
    <mergeCell ref="L18:M18"/>
    <mergeCell ref="N18:O18"/>
    <mergeCell ref="A19:F19"/>
    <mergeCell ref="N19:O19"/>
    <mergeCell ref="N23:O23"/>
    <mergeCell ref="A22:F22"/>
    <mergeCell ref="H22:I22"/>
    <mergeCell ref="J22:K22"/>
    <mergeCell ref="L22:M22"/>
    <mergeCell ref="N22:O22"/>
    <mergeCell ref="C25:G26"/>
    <mergeCell ref="A23:F23"/>
    <mergeCell ref="H23:I23"/>
    <mergeCell ref="J23:K23"/>
    <mergeCell ref="L23:M23"/>
    <mergeCell ref="A7:F7"/>
    <mergeCell ref="H7:I7"/>
    <mergeCell ref="J7:K7"/>
    <mergeCell ref="L7:M7"/>
    <mergeCell ref="A21:F21"/>
  </mergeCells>
  <pageMargins left="0.75" right="0.75" top="1" bottom="1" header="0.5" footer="0.5"/>
  <pageSetup paperSize="9" fitToWidth="0" fitToHeight="0" orientation="landscape" r:id="rId1"/>
  <headerFooter alignWithMargins="0">
    <oddHeader xml:space="preserve">&amp;C&amp;"Book Antiqua,Félkövér"Keszthely és Környéke Kistérségi Többcélú Társulás 
saját bevételeinek és az adósságot keletkeztető ügyleteiből eredő fizetési kötelezettségeinek
 a 2023. évi költségvetési évet követő három évre várható összege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1:F35"/>
  <sheetViews>
    <sheetView view="pageLayout" zoomScaleNormal="100" workbookViewId="0">
      <selection activeCell="H9" sqref="H9"/>
    </sheetView>
  </sheetViews>
  <sheetFormatPr defaultRowHeight="16.5" x14ac:dyDescent="0.3"/>
  <cols>
    <col min="1" max="3" width="9.140625" style="3"/>
    <col min="4" max="4" width="5.5703125" style="19" customWidth="1"/>
    <col min="5" max="5" width="58" style="3" customWidth="1"/>
    <col min="6" max="6" width="14.140625" style="8" bestFit="1" customWidth="1"/>
    <col min="7" max="8" width="9.140625" style="3"/>
    <col min="9" max="9" width="14.140625" style="3" bestFit="1" customWidth="1"/>
    <col min="10" max="16384" width="9.140625" style="3"/>
  </cols>
  <sheetData>
    <row r="1" spans="4:6" ht="30.75" thickBot="1" x14ac:dyDescent="0.35">
      <c r="D1" s="73" t="s">
        <v>12</v>
      </c>
      <c r="E1" s="62" t="s">
        <v>13</v>
      </c>
      <c r="F1" s="260" t="s">
        <v>175</v>
      </c>
    </row>
    <row r="2" spans="4:6" s="102" customFormat="1" ht="15" x14ac:dyDescent="0.25">
      <c r="D2" s="136" t="s">
        <v>51</v>
      </c>
      <c r="E2" s="137" t="s">
        <v>50</v>
      </c>
      <c r="F2" s="261">
        <f>F3+F11+F12+F9+F13</f>
        <v>159963</v>
      </c>
    </row>
    <row r="3" spans="4:6" s="102" customFormat="1" x14ac:dyDescent="0.3">
      <c r="D3" s="121">
        <v>1</v>
      </c>
      <c r="E3" s="122" t="s">
        <v>120</v>
      </c>
      <c r="F3" s="254">
        <v>0</v>
      </c>
    </row>
    <row r="4" spans="4:6" s="102" customFormat="1" x14ac:dyDescent="0.3">
      <c r="D4" s="121"/>
      <c r="E4" s="124" t="s">
        <v>163</v>
      </c>
      <c r="F4" s="254">
        <v>0</v>
      </c>
    </row>
    <row r="5" spans="4:6" s="102" customFormat="1" x14ac:dyDescent="0.3">
      <c r="D5" s="121"/>
      <c r="E5" s="123" t="s">
        <v>96</v>
      </c>
      <c r="F5" s="254">
        <v>0</v>
      </c>
    </row>
    <row r="6" spans="4:6" s="102" customFormat="1" ht="33" x14ac:dyDescent="0.3">
      <c r="D6" s="121"/>
      <c r="E6" s="124" t="s">
        <v>159</v>
      </c>
      <c r="F6" s="254">
        <v>0</v>
      </c>
    </row>
    <row r="7" spans="4:6" s="102" customFormat="1" ht="33" x14ac:dyDescent="0.3">
      <c r="D7" s="121"/>
      <c r="E7" s="124" t="s">
        <v>102</v>
      </c>
      <c r="F7" s="254">
        <v>0</v>
      </c>
    </row>
    <row r="8" spans="4:6" s="102" customFormat="1" x14ac:dyDescent="0.3">
      <c r="D8" s="121"/>
      <c r="E8" s="123" t="s">
        <v>95</v>
      </c>
      <c r="F8" s="254">
        <v>0</v>
      </c>
    </row>
    <row r="9" spans="4:6" s="102" customFormat="1" x14ac:dyDescent="0.3">
      <c r="D9" s="121">
        <v>2</v>
      </c>
      <c r="E9" s="122" t="s">
        <v>97</v>
      </c>
      <c r="F9" s="262">
        <v>142559</v>
      </c>
    </row>
    <row r="10" spans="4:6" s="102" customFormat="1" x14ac:dyDescent="0.3">
      <c r="D10" s="121"/>
      <c r="E10" s="123" t="s">
        <v>119</v>
      </c>
      <c r="F10" s="262">
        <v>142559</v>
      </c>
    </row>
    <row r="11" spans="4:6" s="4" customFormat="1" x14ac:dyDescent="0.3">
      <c r="D11" s="121">
        <v>3</v>
      </c>
      <c r="E11" s="122" t="s">
        <v>18</v>
      </c>
      <c r="F11" s="254">
        <v>0</v>
      </c>
    </row>
    <row r="12" spans="4:6" s="4" customFormat="1" x14ac:dyDescent="0.3">
      <c r="D12" s="126">
        <v>4</v>
      </c>
      <c r="E12" s="127" t="s">
        <v>84</v>
      </c>
      <c r="F12" s="263">
        <v>17404</v>
      </c>
    </row>
    <row r="13" spans="4:6" s="4" customFormat="1" x14ac:dyDescent="0.3">
      <c r="D13" s="125">
        <v>5</v>
      </c>
      <c r="E13" s="122" t="s">
        <v>99</v>
      </c>
      <c r="F13" s="254">
        <v>0</v>
      </c>
    </row>
    <row r="14" spans="4:6" s="4" customFormat="1" x14ac:dyDescent="0.3">
      <c r="D14" s="121"/>
      <c r="E14" s="122"/>
      <c r="F14" s="262"/>
    </row>
    <row r="15" spans="4:6" s="4" customFormat="1" x14ac:dyDescent="0.3">
      <c r="D15" s="119" t="s">
        <v>52</v>
      </c>
      <c r="E15" s="120" t="s">
        <v>53</v>
      </c>
      <c r="F15" s="264">
        <f>SUM(F16+F17+F18+F19+F20)</f>
        <v>196954</v>
      </c>
    </row>
    <row r="16" spans="4:6" s="4" customFormat="1" x14ac:dyDescent="0.3">
      <c r="D16" s="121">
        <v>1</v>
      </c>
      <c r="E16" s="122" t="s">
        <v>0</v>
      </c>
      <c r="F16" s="262">
        <v>139453</v>
      </c>
    </row>
    <row r="17" spans="4:6" s="4" customFormat="1" ht="33" x14ac:dyDescent="0.3">
      <c r="D17" s="121">
        <v>2</v>
      </c>
      <c r="E17" s="128" t="s">
        <v>100</v>
      </c>
      <c r="F17" s="265">
        <v>18485</v>
      </c>
    </row>
    <row r="18" spans="4:6" s="4" customFormat="1" x14ac:dyDescent="0.3">
      <c r="D18" s="121">
        <v>3</v>
      </c>
      <c r="E18" s="122" t="s">
        <v>9</v>
      </c>
      <c r="F18" s="262">
        <v>31420</v>
      </c>
    </row>
    <row r="19" spans="4:6" s="4" customFormat="1" x14ac:dyDescent="0.3">
      <c r="D19" s="121">
        <v>4</v>
      </c>
      <c r="E19" s="122" t="s">
        <v>14</v>
      </c>
      <c r="F19" s="254"/>
    </row>
    <row r="20" spans="4:6" s="4" customFormat="1" x14ac:dyDescent="0.3">
      <c r="D20" s="121">
        <v>5</v>
      </c>
      <c r="E20" s="122" t="s">
        <v>6</v>
      </c>
      <c r="F20" s="262">
        <v>7596</v>
      </c>
    </row>
    <row r="21" spans="4:6" s="4" customFormat="1" x14ac:dyDescent="0.3">
      <c r="D21" s="121"/>
      <c r="E21" s="123" t="s">
        <v>135</v>
      </c>
      <c r="F21" s="262">
        <v>7596</v>
      </c>
    </row>
    <row r="22" spans="4:6" s="4" customFormat="1" x14ac:dyDescent="0.3">
      <c r="D22" s="121"/>
      <c r="E22" s="122"/>
      <c r="F22" s="262"/>
    </row>
    <row r="23" spans="4:6" s="102" customFormat="1" ht="15" x14ac:dyDescent="0.25">
      <c r="D23" s="129"/>
      <c r="E23" s="130" t="s">
        <v>134</v>
      </c>
      <c r="F23" s="266">
        <f>F2-F15</f>
        <v>-36991</v>
      </c>
    </row>
    <row r="24" spans="4:6" s="102" customFormat="1" ht="15" x14ac:dyDescent="0.25">
      <c r="D24" s="129"/>
      <c r="E24" s="130"/>
      <c r="F24" s="266"/>
    </row>
    <row r="25" spans="4:6" s="102" customFormat="1" ht="15" x14ac:dyDescent="0.25">
      <c r="D25" s="129" t="s">
        <v>54</v>
      </c>
      <c r="E25" s="130" t="s">
        <v>16</v>
      </c>
      <c r="F25" s="254">
        <v>0</v>
      </c>
    </row>
    <row r="26" spans="4:6" s="102" customFormat="1" ht="15" x14ac:dyDescent="0.25">
      <c r="D26" s="119"/>
      <c r="E26" s="120"/>
      <c r="F26" s="264"/>
    </row>
    <row r="27" spans="4:6" s="4" customFormat="1" x14ac:dyDescent="0.3">
      <c r="D27" s="119" t="s">
        <v>55</v>
      </c>
      <c r="E27" s="120" t="s">
        <v>15</v>
      </c>
      <c r="F27" s="264">
        <v>36991</v>
      </c>
    </row>
    <row r="28" spans="4:6" s="4" customFormat="1" x14ac:dyDescent="0.3">
      <c r="D28" s="121"/>
      <c r="E28" s="128" t="s">
        <v>86</v>
      </c>
      <c r="F28" s="262">
        <v>36991</v>
      </c>
    </row>
    <row r="29" spans="4:6" s="4" customFormat="1" x14ac:dyDescent="0.3">
      <c r="D29" s="125"/>
      <c r="E29" s="131"/>
      <c r="F29" s="267"/>
    </row>
    <row r="30" spans="4:6" s="102" customFormat="1" ht="15" x14ac:dyDescent="0.25">
      <c r="D30" s="132"/>
      <c r="E30" s="133" t="s">
        <v>56</v>
      </c>
      <c r="F30" s="268">
        <f>SUM(F2+F27)</f>
        <v>196954</v>
      </c>
    </row>
    <row r="31" spans="4:6" s="102" customFormat="1" ht="15" x14ac:dyDescent="0.25">
      <c r="D31" s="132"/>
      <c r="E31" s="133" t="s">
        <v>57</v>
      </c>
      <c r="F31" s="268">
        <f>F15+F25</f>
        <v>196954</v>
      </c>
    </row>
    <row r="32" spans="4:6" s="102" customFormat="1" ht="15" x14ac:dyDescent="0.25">
      <c r="D32" s="132"/>
      <c r="E32" s="133"/>
      <c r="F32" s="268"/>
    </row>
    <row r="33" spans="4:6" s="4" customFormat="1" x14ac:dyDescent="0.3">
      <c r="D33" s="121"/>
      <c r="E33" s="130" t="s">
        <v>189</v>
      </c>
      <c r="F33" s="266"/>
    </row>
    <row r="34" spans="4:6" s="4" customFormat="1" x14ac:dyDescent="0.3">
      <c r="D34" s="121"/>
      <c r="E34" s="130" t="s">
        <v>187</v>
      </c>
      <c r="F34" s="262">
        <v>1</v>
      </c>
    </row>
    <row r="35" spans="4:6" s="4" customFormat="1" ht="17.25" thickBot="1" x14ac:dyDescent="0.35">
      <c r="D35" s="134"/>
      <c r="E35" s="135" t="s">
        <v>188</v>
      </c>
      <c r="F35" s="269">
        <v>35</v>
      </c>
    </row>
  </sheetData>
  <phoneticPr fontId="17" type="noConversion"/>
  <pageMargins left="0.23622047244094491" right="0.23622047244094491" top="1" bottom="0.43" header="0.37" footer="0.19685039370078741"/>
  <pageSetup paperSize="9" scale="75" orientation="portrait" r:id="rId1"/>
  <headerFooter>
    <oddHeader>&amp;C&amp;"Book Antiqua,Félkövér"&amp;11Keszthely és Környéke Kistérségi Többcélú Társulás
2023.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D33"/>
  <sheetViews>
    <sheetView view="pageLayout" zoomScaleNormal="100" workbookViewId="0">
      <selection activeCell="F10" sqref="F10"/>
    </sheetView>
  </sheetViews>
  <sheetFormatPr defaultRowHeight="12.75" x14ac:dyDescent="0.2"/>
  <cols>
    <col min="2" max="2" width="5.5703125" bestFit="1" customWidth="1"/>
    <col min="3" max="3" width="54.42578125" bestFit="1" customWidth="1"/>
    <col min="4" max="4" width="12.42578125" customWidth="1"/>
  </cols>
  <sheetData>
    <row r="1" spans="2:4" ht="13.5" thickBot="1" x14ac:dyDescent="0.25"/>
    <row r="2" spans="2:4" ht="30.75" thickBot="1" x14ac:dyDescent="0.25">
      <c r="B2" s="73" t="s">
        <v>12</v>
      </c>
      <c r="C2" s="62" t="s">
        <v>13</v>
      </c>
      <c r="D2" s="260" t="s">
        <v>175</v>
      </c>
    </row>
    <row r="3" spans="2:4" ht="15" x14ac:dyDescent="0.25">
      <c r="B3" s="136" t="s">
        <v>51</v>
      </c>
      <c r="C3" s="137" t="s">
        <v>50</v>
      </c>
      <c r="D3" s="289" t="s">
        <v>313</v>
      </c>
    </row>
    <row r="4" spans="2:4" ht="15" customHeight="1" x14ac:dyDescent="0.3">
      <c r="B4" s="121">
        <v>1</v>
      </c>
      <c r="C4" s="122" t="s">
        <v>299</v>
      </c>
      <c r="D4" s="290" t="s">
        <v>313</v>
      </c>
    </row>
    <row r="5" spans="2:4" ht="16.5" x14ac:dyDescent="0.3">
      <c r="B5" s="121">
        <v>2</v>
      </c>
      <c r="C5" s="122" t="s">
        <v>300</v>
      </c>
      <c r="D5" s="290" t="s">
        <v>313</v>
      </c>
    </row>
    <row r="6" spans="2:4" ht="16.5" x14ac:dyDescent="0.3">
      <c r="B6" s="125">
        <v>3</v>
      </c>
      <c r="C6" s="122" t="s">
        <v>106</v>
      </c>
      <c r="D6" s="290" t="s">
        <v>313</v>
      </c>
    </row>
    <row r="7" spans="2:4" ht="16.5" x14ac:dyDescent="0.3">
      <c r="B7" s="121"/>
      <c r="C7" s="122"/>
      <c r="D7" s="262"/>
    </row>
    <row r="8" spans="2:4" ht="15" x14ac:dyDescent="0.25">
      <c r="B8" s="119" t="s">
        <v>52</v>
      </c>
      <c r="C8" s="120" t="s">
        <v>53</v>
      </c>
      <c r="D8" s="291" t="s">
        <v>313</v>
      </c>
    </row>
    <row r="9" spans="2:4" ht="16.5" x14ac:dyDescent="0.3">
      <c r="B9" s="121">
        <v>1</v>
      </c>
      <c r="C9" s="122" t="s">
        <v>301</v>
      </c>
      <c r="D9" s="262">
        <v>840</v>
      </c>
    </row>
    <row r="10" spans="2:4" ht="16.5" x14ac:dyDescent="0.3">
      <c r="B10" s="121">
        <v>2</v>
      </c>
      <c r="C10" s="128" t="s">
        <v>302</v>
      </c>
      <c r="D10" s="292" t="s">
        <v>313</v>
      </c>
    </row>
    <row r="11" spans="2:4" ht="16.5" x14ac:dyDescent="0.3">
      <c r="B11" s="121">
        <v>3</v>
      </c>
      <c r="C11" s="122" t="s">
        <v>101</v>
      </c>
      <c r="D11" s="293" t="s">
        <v>313</v>
      </c>
    </row>
    <row r="12" spans="2:4" ht="16.5" x14ac:dyDescent="0.3">
      <c r="B12" s="121"/>
      <c r="C12" s="123" t="s">
        <v>303</v>
      </c>
      <c r="D12" s="293" t="s">
        <v>313</v>
      </c>
    </row>
    <row r="13" spans="2:4" ht="16.5" x14ac:dyDescent="0.3">
      <c r="B13" s="121"/>
      <c r="C13" s="123" t="s">
        <v>304</v>
      </c>
      <c r="D13" s="262"/>
    </row>
    <row r="14" spans="2:4" ht="16.5" x14ac:dyDescent="0.3">
      <c r="B14" s="121"/>
      <c r="C14" s="123" t="s">
        <v>305</v>
      </c>
      <c r="D14" s="262"/>
    </row>
    <row r="15" spans="2:4" ht="16.5" x14ac:dyDescent="0.3">
      <c r="B15" s="121"/>
      <c r="C15" s="123" t="s">
        <v>306</v>
      </c>
      <c r="D15" s="262"/>
    </row>
    <row r="16" spans="2:4" ht="16.5" x14ac:dyDescent="0.3">
      <c r="B16" s="121"/>
      <c r="C16" s="122"/>
      <c r="D16" s="262"/>
    </row>
    <row r="17" spans="2:4" ht="15" x14ac:dyDescent="0.25">
      <c r="B17" s="129"/>
      <c r="C17" s="130" t="s">
        <v>308</v>
      </c>
      <c r="D17" s="266">
        <v>-840</v>
      </c>
    </row>
    <row r="18" spans="2:4" ht="15" x14ac:dyDescent="0.25">
      <c r="B18" s="129"/>
      <c r="C18" s="130"/>
      <c r="D18" s="266"/>
    </row>
    <row r="19" spans="2:4" ht="15" x14ac:dyDescent="0.25">
      <c r="B19" s="129" t="s">
        <v>54</v>
      </c>
      <c r="C19" s="130" t="s">
        <v>16</v>
      </c>
      <c r="D19" s="288" t="s">
        <v>313</v>
      </c>
    </row>
    <row r="20" spans="2:4" ht="15" x14ac:dyDescent="0.25">
      <c r="B20" s="119"/>
      <c r="C20" s="120"/>
      <c r="D20" s="264"/>
    </row>
    <row r="21" spans="2:4" ht="15" x14ac:dyDescent="0.25">
      <c r="B21" s="119" t="s">
        <v>55</v>
      </c>
      <c r="C21" s="120" t="s">
        <v>15</v>
      </c>
      <c r="D21" s="264">
        <v>840</v>
      </c>
    </row>
    <row r="22" spans="2:4" ht="15" x14ac:dyDescent="0.25">
      <c r="B22" s="119"/>
      <c r="C22" s="120" t="s">
        <v>307</v>
      </c>
      <c r="D22" s="264"/>
    </row>
    <row r="23" spans="2:4" ht="16.5" x14ac:dyDescent="0.3">
      <c r="B23" s="121">
        <v>1</v>
      </c>
      <c r="C23" s="128" t="s">
        <v>86</v>
      </c>
      <c r="D23" s="262">
        <v>840</v>
      </c>
    </row>
    <row r="24" spans="2:4" ht="16.5" x14ac:dyDescent="0.3">
      <c r="B24" s="125"/>
      <c r="C24" s="122"/>
      <c r="D24" s="262"/>
    </row>
    <row r="25" spans="2:4" ht="16.5" x14ac:dyDescent="0.3">
      <c r="B25" s="125"/>
      <c r="C25" s="120" t="s">
        <v>309</v>
      </c>
      <c r="D25" s="294"/>
    </row>
    <row r="26" spans="2:4" ht="16.5" x14ac:dyDescent="0.3">
      <c r="B26" s="125">
        <v>1</v>
      </c>
      <c r="C26" s="131" t="s">
        <v>310</v>
      </c>
      <c r="D26" s="267"/>
    </row>
    <row r="27" spans="2:4" ht="16.5" x14ac:dyDescent="0.3">
      <c r="B27" s="125"/>
      <c r="C27" s="131"/>
      <c r="D27" s="267"/>
    </row>
    <row r="28" spans="2:4" ht="15" x14ac:dyDescent="0.25">
      <c r="B28" s="132"/>
      <c r="C28" s="133" t="s">
        <v>311</v>
      </c>
      <c r="D28" s="268">
        <v>840</v>
      </c>
    </row>
    <row r="29" spans="2:4" ht="15.75" thickBot="1" x14ac:dyDescent="0.3">
      <c r="B29" s="132"/>
      <c r="C29" s="133" t="s">
        <v>312</v>
      </c>
      <c r="D29" s="268">
        <v>840</v>
      </c>
    </row>
    <row r="30" spans="2:4" ht="15" x14ac:dyDescent="0.25">
      <c r="B30" s="281"/>
      <c r="C30" s="282"/>
      <c r="D30" s="283"/>
    </row>
    <row r="31" spans="2:4" ht="16.5" x14ac:dyDescent="0.3">
      <c r="B31" s="284"/>
      <c r="C31" s="285"/>
      <c r="D31" s="286"/>
    </row>
    <row r="32" spans="2:4" ht="16.5" x14ac:dyDescent="0.3">
      <c r="B32" s="284"/>
      <c r="C32" s="285"/>
      <c r="D32" s="8"/>
    </row>
    <row r="33" spans="2:4" ht="16.5" x14ac:dyDescent="0.3">
      <c r="B33" s="284"/>
      <c r="C33" s="287"/>
      <c r="D33" s="8"/>
    </row>
  </sheetData>
  <pageMargins left="0.7" right="0.7" top="0.75" bottom="0.75" header="0.3" footer="0.3"/>
  <pageSetup paperSize="9" orientation="portrait" r:id="rId1"/>
  <headerFooter>
    <oddHeader xml:space="preserve">&amp;C&amp;"Book Antiqua,Félkövér"Keszthely és Környéke Kistérségi Többcélú Társulás
 2023. évi felhalmozási költségvetése&amp;R&amp;"Book Antiqua,Félkövér"3. melléklet
ezer Ft&amp;"Arial,Normál"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2"/>
  <sheetViews>
    <sheetView view="pageLayout" zoomScaleNormal="100" workbookViewId="0">
      <selection activeCell="M17" sqref="M17"/>
    </sheetView>
  </sheetViews>
  <sheetFormatPr defaultRowHeight="15" x14ac:dyDescent="0.3"/>
  <cols>
    <col min="1" max="1" width="27.5703125" style="9" bestFit="1" customWidth="1"/>
    <col min="2" max="2" width="10.85546875" style="1" bestFit="1" customWidth="1"/>
    <col min="3" max="3" width="11.140625" style="1" customWidth="1"/>
    <col min="4" max="4" width="12" style="1" customWidth="1"/>
    <col min="5" max="5" width="9.85546875" style="1" customWidth="1"/>
    <col min="6" max="6" width="12.5703125" style="1" customWidth="1"/>
    <col min="7" max="7" width="8.7109375" style="1" customWidth="1"/>
    <col min="8" max="8" width="10.7109375" style="1" customWidth="1"/>
    <col min="9" max="9" width="12.5703125" style="2" customWidth="1"/>
    <col min="10" max="10" width="9.85546875" style="1" bestFit="1" customWidth="1"/>
    <col min="11" max="11" width="11.85546875" style="1" customWidth="1"/>
    <col min="12" max="12" width="11.7109375" style="2" customWidth="1"/>
    <col min="13" max="13" width="11.5703125" style="1" customWidth="1"/>
    <col min="14" max="16384" width="9.140625" style="1"/>
  </cols>
  <sheetData>
    <row r="1" spans="1:20" ht="28.5" customHeight="1" x14ac:dyDescent="0.25">
      <c r="A1" s="337" t="s">
        <v>4</v>
      </c>
      <c r="B1" s="334" t="s">
        <v>2</v>
      </c>
      <c r="C1" s="334"/>
      <c r="D1" s="334"/>
      <c r="E1" s="333" t="s">
        <v>3</v>
      </c>
      <c r="F1" s="333"/>
      <c r="G1" s="333"/>
      <c r="H1" s="333"/>
      <c r="I1" s="335" t="s">
        <v>162</v>
      </c>
      <c r="J1" s="332" t="s">
        <v>152</v>
      </c>
      <c r="K1" s="332"/>
      <c r="L1" s="335" t="s">
        <v>37</v>
      </c>
      <c r="M1" s="330" t="s">
        <v>5</v>
      </c>
    </row>
    <row r="2" spans="1:20" ht="75.75" customHeight="1" thickBot="1" x14ac:dyDescent="0.3">
      <c r="A2" s="338"/>
      <c r="B2" s="16" t="s">
        <v>58</v>
      </c>
      <c r="C2" s="16" t="s">
        <v>108</v>
      </c>
      <c r="D2" s="16" t="s">
        <v>110</v>
      </c>
      <c r="E2" s="16" t="s">
        <v>109</v>
      </c>
      <c r="F2" s="16" t="s">
        <v>98</v>
      </c>
      <c r="G2" s="16" t="s">
        <v>117</v>
      </c>
      <c r="H2" s="16" t="s">
        <v>106</v>
      </c>
      <c r="I2" s="336"/>
      <c r="J2" s="90" t="s">
        <v>121</v>
      </c>
      <c r="K2" s="91" t="s">
        <v>151</v>
      </c>
      <c r="L2" s="336"/>
      <c r="M2" s="331"/>
    </row>
    <row r="3" spans="1:20" s="169" customFormat="1" thickBot="1" x14ac:dyDescent="0.25">
      <c r="A3" s="163">
        <v>1</v>
      </c>
      <c r="B3" s="164">
        <v>2</v>
      </c>
      <c r="C3" s="164">
        <v>3</v>
      </c>
      <c r="D3" s="164">
        <v>4</v>
      </c>
      <c r="E3" s="164">
        <v>5</v>
      </c>
      <c r="F3" s="164">
        <v>6</v>
      </c>
      <c r="G3" s="164">
        <v>7</v>
      </c>
      <c r="H3" s="164">
        <v>8</v>
      </c>
      <c r="I3" s="165">
        <v>9</v>
      </c>
      <c r="J3" s="164">
        <v>10</v>
      </c>
      <c r="K3" s="164">
        <v>11</v>
      </c>
      <c r="L3" s="166">
        <v>12</v>
      </c>
      <c r="M3" s="167">
        <v>13</v>
      </c>
      <c r="N3" s="168"/>
      <c r="O3" s="168"/>
      <c r="P3" s="168"/>
      <c r="Q3" s="168"/>
      <c r="R3" s="168"/>
      <c r="S3" s="168"/>
      <c r="T3" s="5"/>
    </row>
    <row r="4" spans="1:20" s="146" customFormat="1" ht="42.75" x14ac:dyDescent="0.3">
      <c r="A4" s="61" t="s">
        <v>180</v>
      </c>
      <c r="B4" s="53">
        <v>2804</v>
      </c>
      <c r="C4" s="53">
        <v>132759</v>
      </c>
      <c r="D4" s="53"/>
      <c r="E4" s="53"/>
      <c r="F4" s="53"/>
      <c r="G4" s="53"/>
      <c r="H4" s="53"/>
      <c r="I4" s="53"/>
      <c r="J4" s="53">
        <v>3590</v>
      </c>
      <c r="K4" s="53"/>
      <c r="L4" s="156">
        <f>SUM(B4:K4)</f>
        <v>139153</v>
      </c>
      <c r="M4" s="193"/>
      <c r="N4" s="46"/>
      <c r="O4" s="46"/>
      <c r="P4" s="46"/>
      <c r="Q4" s="46"/>
      <c r="R4" s="46"/>
      <c r="S4" s="46"/>
      <c r="T4" s="145"/>
    </row>
    <row r="5" spans="1:20" s="146" customFormat="1" x14ac:dyDescent="0.3">
      <c r="A5" s="187"/>
      <c r="B5" s="10"/>
      <c r="C5" s="11"/>
      <c r="D5" s="11"/>
      <c r="E5" s="11"/>
      <c r="F5" s="11"/>
      <c r="G5" s="11"/>
      <c r="H5" s="10"/>
      <c r="I5" s="13"/>
      <c r="J5" s="13"/>
      <c r="K5" s="13"/>
      <c r="L5" s="12"/>
      <c r="M5" s="65"/>
      <c r="N5" s="46"/>
      <c r="O5" s="46"/>
      <c r="P5" s="46"/>
      <c r="Q5" s="46"/>
      <c r="R5" s="46"/>
      <c r="S5" s="46"/>
      <c r="T5" s="145"/>
    </row>
    <row r="6" spans="1:20" s="6" customFormat="1" x14ac:dyDescent="0.3">
      <c r="A6" s="64" t="s">
        <v>181</v>
      </c>
      <c r="B6" s="13">
        <v>14600</v>
      </c>
      <c r="C6" s="14">
        <v>9800</v>
      </c>
      <c r="D6" s="14"/>
      <c r="E6" s="14"/>
      <c r="F6" s="14"/>
      <c r="G6" s="14"/>
      <c r="H6" s="13"/>
      <c r="I6" s="13">
        <v>116550</v>
      </c>
      <c r="J6" s="13">
        <v>33401</v>
      </c>
      <c r="K6" s="194">
        <v>840</v>
      </c>
      <c r="L6" s="12">
        <f>SUM(B6:K6)</f>
        <v>175191</v>
      </c>
      <c r="M6" s="65"/>
    </row>
    <row r="7" spans="1:20" s="6" customFormat="1" ht="13.15" customHeight="1" thickBot="1" x14ac:dyDescent="0.35">
      <c r="A7" s="64"/>
      <c r="B7" s="10"/>
      <c r="C7" s="15"/>
      <c r="D7" s="15"/>
      <c r="E7" s="15"/>
      <c r="F7" s="15"/>
      <c r="G7" s="15"/>
      <c r="H7" s="10"/>
      <c r="I7" s="13"/>
      <c r="J7" s="11"/>
      <c r="K7" s="15"/>
      <c r="L7" s="93"/>
      <c r="M7" s="63"/>
    </row>
    <row r="8" spans="1:20" s="143" customFormat="1" x14ac:dyDescent="0.3">
      <c r="A8" s="66" t="s">
        <v>17</v>
      </c>
      <c r="B8" s="67">
        <f>SUM(B4,B6)</f>
        <v>17404</v>
      </c>
      <c r="C8" s="67">
        <f>SUM(C4,C6)</f>
        <v>142559</v>
      </c>
      <c r="D8" s="195"/>
      <c r="E8" s="195"/>
      <c r="F8" s="195"/>
      <c r="G8" s="195"/>
      <c r="H8" s="195"/>
      <c r="I8" s="195">
        <f>SUM(I4,I6)</f>
        <v>116550</v>
      </c>
      <c r="J8" s="67">
        <f>SUM(J4,J6)</f>
        <v>36991</v>
      </c>
      <c r="K8" s="195">
        <v>840</v>
      </c>
      <c r="L8" s="195">
        <f>SUM(L4,L6)</f>
        <v>314344</v>
      </c>
      <c r="M8" s="196"/>
    </row>
    <row r="9" spans="1:20" s="6" customFormat="1" x14ac:dyDescent="0.25">
      <c r="A9" s="68" t="s">
        <v>48</v>
      </c>
      <c r="B9" s="70">
        <f>B8-B10</f>
        <v>15304</v>
      </c>
      <c r="C9" s="70">
        <f t="shared" ref="C9:L9" si="0">C8-C10</f>
        <v>135868</v>
      </c>
      <c r="D9" s="70"/>
      <c r="E9" s="70"/>
      <c r="F9" s="70"/>
      <c r="G9" s="70"/>
      <c r="H9" s="70"/>
      <c r="I9" s="70">
        <f t="shared" si="0"/>
        <v>113787</v>
      </c>
      <c r="J9" s="70">
        <f t="shared" si="0"/>
        <v>36796</v>
      </c>
      <c r="K9" s="70">
        <f t="shared" si="0"/>
        <v>815</v>
      </c>
      <c r="L9" s="70">
        <f t="shared" si="0"/>
        <v>302570</v>
      </c>
      <c r="M9" s="71"/>
    </row>
    <row r="10" spans="1:20" s="6" customFormat="1" ht="15.75" thickBot="1" x14ac:dyDescent="0.35">
      <c r="A10" s="69" t="s">
        <v>49</v>
      </c>
      <c r="B10" s="72">
        <v>2100</v>
      </c>
      <c r="C10" s="72">
        <v>6691</v>
      </c>
      <c r="D10" s="72"/>
      <c r="E10" s="72"/>
      <c r="F10" s="72"/>
      <c r="G10" s="72"/>
      <c r="H10" s="72"/>
      <c r="I10" s="72">
        <v>2763</v>
      </c>
      <c r="J10" s="72">
        <v>195</v>
      </c>
      <c r="K10" s="72">
        <v>25</v>
      </c>
      <c r="L10" s="275">
        <f>SUM(B10:K10)</f>
        <v>11774</v>
      </c>
      <c r="M10" s="158"/>
    </row>
    <row r="11" spans="1:20" x14ac:dyDescent="0.3">
      <c r="B11" s="7"/>
      <c r="C11" s="7"/>
      <c r="D11" s="7"/>
      <c r="E11" s="7"/>
      <c r="F11" s="7"/>
      <c r="G11" s="7"/>
      <c r="H11" s="7"/>
      <c r="I11" s="94"/>
      <c r="J11" s="7"/>
      <c r="K11" s="7"/>
      <c r="L11" s="94"/>
    </row>
    <row r="12" spans="1:20" x14ac:dyDescent="0.3">
      <c r="L12" s="94"/>
    </row>
    <row r="32" spans="6:6" x14ac:dyDescent="0.3">
      <c r="F32" s="1" t="s">
        <v>252</v>
      </c>
    </row>
  </sheetData>
  <mergeCells count="7">
    <mergeCell ref="M1:M2"/>
    <mergeCell ref="J1:K1"/>
    <mergeCell ref="E1:H1"/>
    <mergeCell ref="B1:D1"/>
    <mergeCell ref="I1:I2"/>
    <mergeCell ref="A1:A2"/>
    <mergeCell ref="L1:L2"/>
  </mergeCells>
  <phoneticPr fontId="17" type="noConversion"/>
  <pageMargins left="0.19685039370078741" right="0.19685039370078741" top="1.1399999999999999" bottom="0.23622047244094491" header="0.19685039370078741" footer="0.39370078740157483"/>
  <pageSetup paperSize="9" scale="90" orientation="landscape" r:id="rId1"/>
  <headerFooter>
    <oddHeader>&amp;C&amp;"Book Antiqua,Félkövér"&amp;11Keszthely és Környéke Kistérségi Többcélú Társulás
2023. évi főbb bevételei jogcím-csoportonként&amp;R&amp;"Book Antiqua,Félkövér"&amp;11 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"/>
  <sheetViews>
    <sheetView view="pageLayout" zoomScaleNormal="100" workbookViewId="0">
      <selection activeCell="U7" sqref="U7"/>
    </sheetView>
  </sheetViews>
  <sheetFormatPr defaultRowHeight="13.5" x14ac:dyDescent="0.25"/>
  <cols>
    <col min="1" max="1" width="26.7109375" style="6" customWidth="1"/>
    <col min="2" max="2" width="8.5703125" style="34" customWidth="1"/>
    <col min="3" max="3" width="9.28515625" style="35" customWidth="1"/>
    <col min="4" max="4" width="11.140625" style="1" customWidth="1"/>
    <col min="5" max="5" width="8.85546875" style="1" customWidth="1"/>
    <col min="6" max="6" width="8.28515625" style="1" customWidth="1"/>
    <col min="7" max="7" width="8.5703125" style="1" customWidth="1"/>
    <col min="8" max="9" width="8" style="1" customWidth="1"/>
    <col min="10" max="10" width="8.140625" style="1" customWidth="1"/>
    <col min="11" max="11" width="9" style="1" customWidth="1"/>
    <col min="12" max="13" width="7.85546875" style="1" customWidth="1"/>
    <col min="14" max="14" width="7" style="1" bestFit="1" customWidth="1"/>
    <col min="15" max="15" width="5.7109375" style="1" bestFit="1" customWidth="1"/>
    <col min="16" max="16" width="8" style="1" bestFit="1" customWidth="1"/>
    <col min="17" max="17" width="9.28515625" style="1" customWidth="1"/>
    <col min="18" max="16384" width="9.140625" style="1"/>
  </cols>
  <sheetData>
    <row r="1" spans="1:17" ht="14.25" customHeight="1" x14ac:dyDescent="0.3">
      <c r="A1" s="347" t="s">
        <v>87</v>
      </c>
      <c r="B1" s="350" t="s">
        <v>11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41" t="s">
        <v>36</v>
      </c>
      <c r="N1" s="342"/>
      <c r="O1" s="342"/>
      <c r="P1" s="343"/>
      <c r="Q1" s="356" t="s">
        <v>37</v>
      </c>
    </row>
    <row r="2" spans="1:17" ht="26.25" customHeight="1" x14ac:dyDescent="0.25">
      <c r="A2" s="348"/>
      <c r="B2" s="359" t="s">
        <v>2</v>
      </c>
      <c r="C2" s="360"/>
      <c r="D2" s="360"/>
      <c r="E2" s="360"/>
      <c r="F2" s="360"/>
      <c r="G2" s="361"/>
      <c r="H2" s="346" t="s">
        <v>3</v>
      </c>
      <c r="I2" s="352"/>
      <c r="J2" s="352"/>
      <c r="K2" s="352"/>
      <c r="L2" s="353"/>
      <c r="M2" s="346" t="s">
        <v>107</v>
      </c>
      <c r="N2" s="353"/>
      <c r="O2" s="365" t="s">
        <v>166</v>
      </c>
      <c r="P2" s="362" t="s">
        <v>165</v>
      </c>
      <c r="Q2" s="357"/>
    </row>
    <row r="3" spans="1:17" ht="28.5" customHeight="1" x14ac:dyDescent="0.25">
      <c r="A3" s="348"/>
      <c r="B3" s="339" t="s">
        <v>58</v>
      </c>
      <c r="C3" s="339" t="s">
        <v>18</v>
      </c>
      <c r="D3" s="345" t="s">
        <v>118</v>
      </c>
      <c r="E3" s="345" t="s">
        <v>104</v>
      </c>
      <c r="F3" s="339" t="s">
        <v>117</v>
      </c>
      <c r="G3" s="344" t="s">
        <v>99</v>
      </c>
      <c r="H3" s="339" t="s">
        <v>103</v>
      </c>
      <c r="I3" s="339" t="s">
        <v>164</v>
      </c>
      <c r="J3" s="339" t="s">
        <v>46</v>
      </c>
      <c r="K3" s="345" t="s">
        <v>105</v>
      </c>
      <c r="L3" s="344" t="s">
        <v>106</v>
      </c>
      <c r="M3" s="354" t="s">
        <v>86</v>
      </c>
      <c r="N3" s="355"/>
      <c r="O3" s="366"/>
      <c r="P3" s="363"/>
      <c r="Q3" s="357"/>
    </row>
    <row r="4" spans="1:17" ht="38.25" x14ac:dyDescent="0.25">
      <c r="A4" s="349"/>
      <c r="B4" s="340"/>
      <c r="C4" s="340"/>
      <c r="D4" s="346"/>
      <c r="E4" s="346"/>
      <c r="F4" s="340"/>
      <c r="G4" s="344"/>
      <c r="H4" s="340"/>
      <c r="I4" s="340"/>
      <c r="J4" s="340"/>
      <c r="K4" s="346"/>
      <c r="L4" s="344"/>
      <c r="M4" s="28" t="s">
        <v>34</v>
      </c>
      <c r="N4" s="26" t="s">
        <v>35</v>
      </c>
      <c r="O4" s="367"/>
      <c r="P4" s="364"/>
      <c r="Q4" s="358"/>
    </row>
    <row r="5" spans="1:17" ht="14.25" thickBot="1" x14ac:dyDescent="0.3">
      <c r="A5" s="29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5">
        <v>10</v>
      </c>
      <c r="K5" s="95">
        <v>11</v>
      </c>
      <c r="L5" s="95">
        <v>12</v>
      </c>
      <c r="M5" s="96">
        <v>13</v>
      </c>
      <c r="N5" s="96">
        <v>14</v>
      </c>
      <c r="O5" s="30">
        <v>15</v>
      </c>
      <c r="P5" s="31">
        <v>16</v>
      </c>
      <c r="Q5" s="32">
        <v>17</v>
      </c>
    </row>
    <row r="6" spans="1:17" s="6" customFormat="1" ht="25.5" x14ac:dyDescent="0.25">
      <c r="A6" s="139" t="s">
        <v>176</v>
      </c>
      <c r="B6" s="211">
        <v>12500</v>
      </c>
      <c r="C6" s="211"/>
      <c r="D6" s="211"/>
      <c r="E6" s="211">
        <v>3109</v>
      </c>
      <c r="F6" s="211"/>
      <c r="G6" s="211"/>
      <c r="H6" s="211"/>
      <c r="I6" s="211"/>
      <c r="J6" s="211"/>
      <c r="K6" s="211"/>
      <c r="L6" s="211"/>
      <c r="M6" s="211">
        <v>26926</v>
      </c>
      <c r="N6" s="211">
        <v>200</v>
      </c>
      <c r="O6" s="211"/>
      <c r="P6" s="211"/>
      <c r="Q6" s="212">
        <f>SUM(B6:P6)</f>
        <v>42735</v>
      </c>
    </row>
    <row r="7" spans="1:17" s="6" customFormat="1" ht="15" x14ac:dyDescent="0.25">
      <c r="A7" s="159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4"/>
    </row>
    <row r="8" spans="1:17" s="6" customFormat="1" ht="25.5" x14ac:dyDescent="0.25">
      <c r="A8" s="43" t="s">
        <v>177</v>
      </c>
      <c r="B8" s="213">
        <v>2100</v>
      </c>
      <c r="C8" s="213"/>
      <c r="D8" s="213"/>
      <c r="E8" s="213">
        <v>6691</v>
      </c>
      <c r="F8" s="213"/>
      <c r="G8" s="213"/>
      <c r="H8" s="213"/>
      <c r="I8" s="213"/>
      <c r="J8" s="213"/>
      <c r="K8" s="213"/>
      <c r="L8" s="213"/>
      <c r="M8" s="213">
        <v>195</v>
      </c>
      <c r="N8" s="213">
        <v>25</v>
      </c>
      <c r="O8" s="213"/>
      <c r="P8" s="213"/>
      <c r="Q8" s="214">
        <f>SUM(B8:P8)</f>
        <v>9011</v>
      </c>
    </row>
    <row r="9" spans="1:17" s="6" customFormat="1" ht="15" x14ac:dyDescent="0.25">
      <c r="A9" s="4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4"/>
    </row>
    <row r="10" spans="1:17" s="6" customFormat="1" ht="25.5" x14ac:dyDescent="0.25">
      <c r="A10" s="140" t="s">
        <v>178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>
        <v>6280</v>
      </c>
      <c r="N10" s="213">
        <v>615</v>
      </c>
      <c r="O10" s="213"/>
      <c r="P10" s="213"/>
      <c r="Q10" s="215">
        <f>SUM(B10:P10)</f>
        <v>6895</v>
      </c>
    </row>
    <row r="11" spans="1:17" s="6" customFormat="1" ht="15" x14ac:dyDescent="0.25">
      <c r="A11" s="140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5"/>
    </row>
    <row r="12" spans="1:17" s="6" customFormat="1" ht="15" x14ac:dyDescent="0.25">
      <c r="A12" s="43" t="s">
        <v>179</v>
      </c>
      <c r="B12" s="213">
        <v>2804</v>
      </c>
      <c r="C12" s="213"/>
      <c r="D12" s="213"/>
      <c r="E12" s="213">
        <v>132759</v>
      </c>
      <c r="F12" s="213"/>
      <c r="G12" s="213"/>
      <c r="H12" s="213"/>
      <c r="I12" s="213"/>
      <c r="J12" s="213"/>
      <c r="K12" s="213"/>
      <c r="L12" s="213"/>
      <c r="M12" s="213">
        <v>3590</v>
      </c>
      <c r="N12" s="213"/>
      <c r="O12" s="213"/>
      <c r="P12" s="213"/>
      <c r="Q12" s="215">
        <f>SUM(B12:P12)</f>
        <v>139153</v>
      </c>
    </row>
    <row r="13" spans="1:17" s="6" customFormat="1" ht="15.75" thickBot="1" x14ac:dyDescent="0.3">
      <c r="A13" s="97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</row>
    <row r="14" spans="1:17" s="6" customFormat="1" ht="15" x14ac:dyDescent="0.3">
      <c r="A14" s="141" t="s">
        <v>1</v>
      </c>
      <c r="B14" s="218">
        <f>SUM(B6,B8,B12)</f>
        <v>17404</v>
      </c>
      <c r="C14" s="219"/>
      <c r="D14" s="219"/>
      <c r="E14" s="220">
        <f>SUM(E6:E12)</f>
        <v>142559</v>
      </c>
      <c r="F14" s="219"/>
      <c r="G14" s="219"/>
      <c r="H14" s="219"/>
      <c r="I14" s="219"/>
      <c r="J14" s="219"/>
      <c r="K14" s="219"/>
      <c r="L14" s="219"/>
      <c r="M14" s="220">
        <f>SUM(M6,M8,M10,M12)</f>
        <v>36991</v>
      </c>
      <c r="N14" s="295">
        <f>SUM(N6:N13)</f>
        <v>840</v>
      </c>
      <c r="O14" s="219"/>
      <c r="P14" s="219"/>
      <c r="Q14" s="270">
        <f>SUM(Q6,Q8,Q10,Q12)</f>
        <v>197794</v>
      </c>
    </row>
    <row r="15" spans="1:17" s="143" customFormat="1" ht="15" x14ac:dyDescent="0.3">
      <c r="A15" s="142" t="s">
        <v>81</v>
      </c>
      <c r="B15" s="221">
        <f>B14-B16</f>
        <v>15304</v>
      </c>
      <c r="C15" s="221"/>
      <c r="D15" s="221"/>
      <c r="E15" s="221">
        <f>E14-E16</f>
        <v>135868</v>
      </c>
      <c r="F15" s="221"/>
      <c r="G15" s="221"/>
      <c r="H15" s="221"/>
      <c r="I15" s="221"/>
      <c r="J15" s="221"/>
      <c r="K15" s="221"/>
      <c r="L15" s="221"/>
      <c r="M15" s="221">
        <f>M14-M16</f>
        <v>36796</v>
      </c>
      <c r="N15" s="221">
        <f>N14-N16</f>
        <v>815</v>
      </c>
      <c r="O15" s="221"/>
      <c r="P15" s="221"/>
      <c r="Q15" s="221">
        <f>Q14-Q16</f>
        <v>188783</v>
      </c>
    </row>
    <row r="16" spans="1:17" s="143" customFormat="1" ht="15.75" thickBot="1" x14ac:dyDescent="0.35">
      <c r="A16" s="144" t="s">
        <v>49</v>
      </c>
      <c r="B16" s="274">
        <v>2100</v>
      </c>
      <c r="C16" s="272"/>
      <c r="D16" s="272"/>
      <c r="E16" s="274">
        <v>6691</v>
      </c>
      <c r="F16" s="272"/>
      <c r="G16" s="272"/>
      <c r="H16" s="272"/>
      <c r="I16" s="272"/>
      <c r="J16" s="272"/>
      <c r="K16" s="272"/>
      <c r="L16" s="272"/>
      <c r="M16" s="274">
        <v>195</v>
      </c>
      <c r="N16" s="274">
        <v>25</v>
      </c>
      <c r="O16" s="272"/>
      <c r="P16" s="272"/>
      <c r="Q16" s="271">
        <f>SUM(B16:P16)</f>
        <v>9011</v>
      </c>
    </row>
  </sheetData>
  <mergeCells count="21">
    <mergeCell ref="O2:O4"/>
    <mergeCell ref="C3:C4"/>
    <mergeCell ref="E3:E4"/>
    <mergeCell ref="K3:K4"/>
    <mergeCell ref="M3:N3"/>
    <mergeCell ref="H3:H4"/>
    <mergeCell ref="Q1:Q4"/>
    <mergeCell ref="B2:G2"/>
    <mergeCell ref="M2:N2"/>
    <mergeCell ref="B3:B4"/>
    <mergeCell ref="P2:P4"/>
    <mergeCell ref="J3:J4"/>
    <mergeCell ref="M1:P1"/>
    <mergeCell ref="I3:I4"/>
    <mergeCell ref="L3:L4"/>
    <mergeCell ref="D3:D4"/>
    <mergeCell ref="A1:A4"/>
    <mergeCell ref="B1:L1"/>
    <mergeCell ref="H2:L2"/>
    <mergeCell ref="G3:G4"/>
    <mergeCell ref="F3:F4"/>
  </mergeCells>
  <phoneticPr fontId="17" type="noConversion"/>
  <pageMargins left="0.31496062992125984" right="0.23622047244094491" top="1.2825" bottom="0.35433070866141736" header="0.23622047244094491" footer="0.23622047244094491"/>
  <pageSetup paperSize="9" scale="90" orientation="landscape" r:id="rId1"/>
  <headerFooter>
    <oddHeader>&amp;C&amp;"Book Antiqua,Félkövér"&amp;11Keszthely és Környéke Kistérségi Többcélú Társulás
2023. évi bevételei&amp;R&amp;"Book Antiqua,Félkövér"5. melléklet
ezer Ft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5"/>
  <sheetViews>
    <sheetView view="pageLayout" zoomScaleNormal="100" workbookViewId="0">
      <selection activeCell="P14" sqref="P14"/>
    </sheetView>
  </sheetViews>
  <sheetFormatPr defaultRowHeight="15" x14ac:dyDescent="0.3"/>
  <cols>
    <col min="1" max="1" width="15.5703125" style="36" customWidth="1"/>
    <col min="2" max="2" width="8.28515625" style="1" bestFit="1" customWidth="1"/>
    <col min="3" max="3" width="9.28515625" style="1" customWidth="1"/>
    <col min="4" max="4" width="8" style="1" bestFit="1" customWidth="1"/>
    <col min="5" max="5" width="7.85546875" style="1" customWidth="1"/>
    <col min="6" max="6" width="8.140625" style="1" customWidth="1"/>
    <col min="7" max="7" width="8.42578125" style="1" customWidth="1"/>
    <col min="8" max="8" width="6.5703125" style="1" bestFit="1" customWidth="1"/>
    <col min="9" max="9" width="6.85546875" style="1" customWidth="1"/>
    <col min="10" max="10" width="7.85546875" style="1" customWidth="1"/>
    <col min="11" max="11" width="7" style="1" bestFit="1" customWidth="1"/>
    <col min="12" max="12" width="8.28515625" style="1" customWidth="1"/>
    <col min="13" max="13" width="7.85546875" style="1" customWidth="1"/>
    <col min="14" max="14" width="7" style="1" customWidth="1"/>
    <col min="15" max="15" width="6.5703125" style="1" customWidth="1"/>
    <col min="16" max="16" width="7.5703125" style="1" customWidth="1"/>
    <col min="17" max="17" width="6" style="2" bestFit="1" customWidth="1"/>
    <col min="18" max="18" width="9" style="2" customWidth="1"/>
    <col min="19" max="16384" width="9.140625" style="1"/>
  </cols>
  <sheetData>
    <row r="1" spans="1:18" ht="29.25" customHeight="1" x14ac:dyDescent="0.25">
      <c r="A1" s="374" t="s">
        <v>13</v>
      </c>
      <c r="B1" s="380" t="s">
        <v>42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2"/>
      <c r="P1" s="341" t="s">
        <v>16</v>
      </c>
      <c r="Q1" s="343"/>
      <c r="R1" s="368" t="s">
        <v>8</v>
      </c>
    </row>
    <row r="2" spans="1:18" ht="15" customHeight="1" x14ac:dyDescent="0.25">
      <c r="A2" s="375"/>
      <c r="B2" s="377" t="s">
        <v>7</v>
      </c>
      <c r="C2" s="378"/>
      <c r="D2" s="378"/>
      <c r="E2" s="378"/>
      <c r="F2" s="378"/>
      <c r="G2" s="378"/>
      <c r="H2" s="378"/>
      <c r="I2" s="378"/>
      <c r="J2" s="377" t="s">
        <v>47</v>
      </c>
      <c r="K2" s="378"/>
      <c r="L2" s="378"/>
      <c r="M2" s="378"/>
      <c r="N2" s="378"/>
      <c r="O2" s="379"/>
      <c r="P2" s="371" t="s">
        <v>156</v>
      </c>
      <c r="Q2" s="340" t="s">
        <v>153</v>
      </c>
      <c r="R2" s="369"/>
    </row>
    <row r="3" spans="1:18" ht="16.5" customHeight="1" x14ac:dyDescent="0.25">
      <c r="A3" s="375"/>
      <c r="B3" s="345" t="s">
        <v>0</v>
      </c>
      <c r="C3" s="339" t="s">
        <v>88</v>
      </c>
      <c r="D3" s="339" t="s">
        <v>9</v>
      </c>
      <c r="E3" s="339" t="s">
        <v>40</v>
      </c>
      <c r="F3" s="373" t="s">
        <v>39</v>
      </c>
      <c r="G3" s="373"/>
      <c r="H3" s="373"/>
      <c r="I3" s="373"/>
      <c r="J3" s="372" t="s">
        <v>161</v>
      </c>
      <c r="K3" s="371" t="s">
        <v>10</v>
      </c>
      <c r="L3" s="344" t="s">
        <v>45</v>
      </c>
      <c r="M3" s="344"/>
      <c r="N3" s="344"/>
      <c r="O3" s="344"/>
      <c r="P3" s="371"/>
      <c r="Q3" s="344"/>
      <c r="R3" s="369"/>
    </row>
    <row r="4" spans="1:18" ht="38.25" x14ac:dyDescent="0.25">
      <c r="A4" s="376"/>
      <c r="B4" s="346"/>
      <c r="C4" s="340"/>
      <c r="D4" s="340"/>
      <c r="E4" s="340"/>
      <c r="F4" s="87" t="s">
        <v>160</v>
      </c>
      <c r="G4" s="27" t="s">
        <v>90</v>
      </c>
      <c r="H4" s="27" t="s">
        <v>111</v>
      </c>
      <c r="I4" s="89" t="s">
        <v>93</v>
      </c>
      <c r="J4" s="340"/>
      <c r="K4" s="346"/>
      <c r="L4" s="27" t="s">
        <v>89</v>
      </c>
      <c r="M4" s="27" t="s">
        <v>90</v>
      </c>
      <c r="N4" s="89" t="s">
        <v>93</v>
      </c>
      <c r="O4" s="89" t="s">
        <v>111</v>
      </c>
      <c r="P4" s="346"/>
      <c r="Q4" s="344"/>
      <c r="R4" s="370"/>
    </row>
    <row r="5" spans="1:18" ht="14.25" thickBot="1" x14ac:dyDescent="0.3">
      <c r="A5" s="38">
        <v>1</v>
      </c>
      <c r="B5" s="39">
        <v>2</v>
      </c>
      <c r="C5" s="39">
        <v>3</v>
      </c>
      <c r="D5" s="40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  <c r="P5" s="39">
        <v>16</v>
      </c>
      <c r="Q5" s="39">
        <v>17</v>
      </c>
      <c r="R5" s="41">
        <v>18</v>
      </c>
    </row>
    <row r="6" spans="1:18" s="6" customFormat="1" ht="85.5" x14ac:dyDescent="0.3">
      <c r="A6" s="147" t="s">
        <v>182</v>
      </c>
      <c r="B6" s="222">
        <v>5684</v>
      </c>
      <c r="C6" s="222">
        <v>734</v>
      </c>
      <c r="D6" s="222">
        <v>8589</v>
      </c>
      <c r="E6" s="222"/>
      <c r="F6" s="222">
        <v>7596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3">
        <f>SUM(B6:Q6)</f>
        <v>22603</v>
      </c>
    </row>
    <row r="7" spans="1:18" s="6" customFormat="1" x14ac:dyDescent="0.3">
      <c r="A7" s="188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06"/>
    </row>
    <row r="8" spans="1:18" s="6" customFormat="1" ht="29.25" thickBot="1" x14ac:dyDescent="0.35">
      <c r="A8" s="148" t="s">
        <v>183</v>
      </c>
      <c r="B8" s="225">
        <v>133769</v>
      </c>
      <c r="C8" s="225">
        <v>17751</v>
      </c>
      <c r="D8" s="225">
        <v>22831</v>
      </c>
      <c r="E8" s="225"/>
      <c r="F8" s="225"/>
      <c r="G8" s="225"/>
      <c r="H8" s="225"/>
      <c r="I8" s="225"/>
      <c r="J8" s="225">
        <v>840</v>
      </c>
      <c r="K8" s="225"/>
      <c r="L8" s="225"/>
      <c r="M8" s="225"/>
      <c r="N8" s="225"/>
      <c r="O8" s="225"/>
      <c r="P8" s="225"/>
      <c r="Q8" s="225"/>
      <c r="R8" s="208">
        <f>SUM(B8:Q8)</f>
        <v>175191</v>
      </c>
    </row>
    <row r="9" spans="1:18" s="6" customFormat="1" ht="16.5" customHeight="1" x14ac:dyDescent="0.3">
      <c r="A9" s="66" t="s">
        <v>43</v>
      </c>
      <c r="B9" s="226">
        <f>SUM(B6+B8)</f>
        <v>139453</v>
      </c>
      <c r="C9" s="226">
        <f>SUM(C6+C8)</f>
        <v>18485</v>
      </c>
      <c r="D9" s="226">
        <f>SUM(D6+D8)</f>
        <v>31420</v>
      </c>
      <c r="E9" s="226"/>
      <c r="F9" s="226">
        <f>SUM(F6+F8)</f>
        <v>7596</v>
      </c>
      <c r="G9" s="226"/>
      <c r="H9" s="226"/>
      <c r="I9" s="226"/>
      <c r="J9" s="226">
        <f>SUM(J6+J8)</f>
        <v>840</v>
      </c>
      <c r="K9" s="226"/>
      <c r="L9" s="226"/>
      <c r="M9" s="226"/>
      <c r="N9" s="226"/>
      <c r="O9" s="226"/>
      <c r="P9" s="226"/>
      <c r="Q9" s="226"/>
      <c r="R9" s="227">
        <f>SUM(R6+R8)</f>
        <v>197794</v>
      </c>
    </row>
    <row r="10" spans="1:18" s="143" customFormat="1" x14ac:dyDescent="0.3">
      <c r="A10" s="148" t="s">
        <v>81</v>
      </c>
      <c r="B10" s="205">
        <f>B9-B11</f>
        <v>132341</v>
      </c>
      <c r="C10" s="205">
        <f>C9-C11</f>
        <v>17761</v>
      </c>
      <c r="D10" s="205">
        <f>D9-D11</f>
        <v>27507</v>
      </c>
      <c r="E10" s="205"/>
      <c r="F10" s="205">
        <f>F9-F11</f>
        <v>7596</v>
      </c>
      <c r="G10" s="205"/>
      <c r="H10" s="205"/>
      <c r="I10" s="205"/>
      <c r="J10" s="205">
        <f>J9-J11</f>
        <v>815</v>
      </c>
      <c r="K10" s="205"/>
      <c r="L10" s="205"/>
      <c r="M10" s="205"/>
      <c r="N10" s="205"/>
      <c r="O10" s="205"/>
      <c r="P10" s="205"/>
      <c r="Q10" s="205"/>
      <c r="R10" s="205">
        <f>R9-R11</f>
        <v>186020</v>
      </c>
    </row>
    <row r="11" spans="1:18" s="143" customFormat="1" ht="29.25" thickBot="1" x14ac:dyDescent="0.35">
      <c r="A11" s="149" t="s">
        <v>49</v>
      </c>
      <c r="B11" s="207">
        <v>7112</v>
      </c>
      <c r="C11" s="207">
        <v>724</v>
      </c>
      <c r="D11" s="207">
        <v>3913</v>
      </c>
      <c r="E11" s="207"/>
      <c r="F11" s="207"/>
      <c r="G11" s="207"/>
      <c r="H11" s="207"/>
      <c r="I11" s="207"/>
      <c r="J11" s="207">
        <v>25</v>
      </c>
      <c r="K11" s="207"/>
      <c r="L11" s="207"/>
      <c r="M11" s="207"/>
      <c r="N11" s="207"/>
      <c r="O11" s="207"/>
      <c r="P11" s="207"/>
      <c r="Q11" s="207"/>
      <c r="R11" s="208">
        <f>SUM(B11:Q11)</f>
        <v>11774</v>
      </c>
    </row>
    <row r="15" spans="1:18" ht="14.25" customHeight="1" x14ac:dyDescent="0.3"/>
  </sheetData>
  <mergeCells count="16">
    <mergeCell ref="A1:A4"/>
    <mergeCell ref="C3:C4"/>
    <mergeCell ref="D3:D4"/>
    <mergeCell ref="B3:B4"/>
    <mergeCell ref="E3:E4"/>
    <mergeCell ref="J2:O2"/>
    <mergeCell ref="B2:I2"/>
    <mergeCell ref="B1:O1"/>
    <mergeCell ref="R1:R4"/>
    <mergeCell ref="K3:K4"/>
    <mergeCell ref="J3:J4"/>
    <mergeCell ref="F3:I3"/>
    <mergeCell ref="L3:O3"/>
    <mergeCell ref="P2:P4"/>
    <mergeCell ref="Q2:Q4"/>
    <mergeCell ref="P1:Q1"/>
  </mergeCells>
  <phoneticPr fontId="17" type="noConversion"/>
  <pageMargins left="0.15748031496062992" right="0.23622047244094491" top="1.2333333333333334" bottom="0.74803149606299213" header="0.31496062992125984" footer="0.31496062992125984"/>
  <pageSetup paperSize="9" orientation="landscape" r:id="rId1"/>
  <headerFooter>
    <oddHeader>&amp;C&amp;"Book Antiqua,Félkövér"&amp;11Keszthely Város Önkormányzata
2023. évi kiadásai kiemelt előirányzatok szerinti bontásban&amp;R&amp;"Book Antiqua,Félkövér"6. 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7"/>
  <sheetViews>
    <sheetView view="pageLayout" zoomScaleNormal="100" workbookViewId="0">
      <selection activeCell="N6" sqref="N6"/>
    </sheetView>
  </sheetViews>
  <sheetFormatPr defaultRowHeight="15" x14ac:dyDescent="0.3"/>
  <cols>
    <col min="1" max="1" width="24.28515625" style="152" customWidth="1"/>
    <col min="2" max="2" width="8.28515625" style="1" customWidth="1"/>
    <col min="3" max="3" width="7.28515625" style="1" customWidth="1"/>
    <col min="4" max="4" width="7.42578125" style="1" customWidth="1"/>
    <col min="5" max="5" width="7.140625" style="1" customWidth="1"/>
    <col min="6" max="6" width="9.5703125" style="1" customWidth="1"/>
    <col min="7" max="7" width="10.140625" style="1" customWidth="1"/>
    <col min="8" max="9" width="6.85546875" style="1" customWidth="1"/>
    <col min="10" max="10" width="8.42578125" style="1" customWidth="1"/>
    <col min="11" max="12" width="6.85546875" style="1" customWidth="1"/>
    <col min="13" max="14" width="7.140625" style="1" customWidth="1"/>
    <col min="15" max="15" width="6.85546875" style="1" customWidth="1"/>
    <col min="16" max="16" width="7.7109375" style="1" customWidth="1"/>
    <col min="17" max="17" width="7" style="1" customWidth="1"/>
    <col min="18" max="18" width="6.7109375" style="2" customWidth="1"/>
    <col min="19" max="19" width="8.42578125" style="2" customWidth="1"/>
    <col min="20" max="16384" width="9.140625" style="1"/>
  </cols>
  <sheetData>
    <row r="1" spans="1:22" ht="14.25" x14ac:dyDescent="0.3">
      <c r="A1" s="347" t="s">
        <v>87</v>
      </c>
      <c r="B1" s="383" t="s">
        <v>42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5"/>
      <c r="P1" s="390" t="s">
        <v>16</v>
      </c>
      <c r="Q1" s="391"/>
      <c r="R1" s="392"/>
      <c r="S1" s="368" t="s">
        <v>8</v>
      </c>
    </row>
    <row r="2" spans="1:22" ht="13.5" customHeight="1" x14ac:dyDescent="0.25">
      <c r="A2" s="348"/>
      <c r="B2" s="386" t="s">
        <v>7</v>
      </c>
      <c r="C2" s="387"/>
      <c r="D2" s="387"/>
      <c r="E2" s="387"/>
      <c r="F2" s="387"/>
      <c r="G2" s="387"/>
      <c r="H2" s="387"/>
      <c r="I2" s="388"/>
      <c r="J2" s="393" t="s">
        <v>47</v>
      </c>
      <c r="K2" s="394"/>
      <c r="L2" s="394"/>
      <c r="M2" s="394"/>
      <c r="N2" s="394"/>
      <c r="O2" s="395"/>
      <c r="P2" s="389" t="s">
        <v>154</v>
      </c>
      <c r="Q2" s="345" t="s">
        <v>155</v>
      </c>
      <c r="R2" s="344" t="s">
        <v>153</v>
      </c>
      <c r="S2" s="369"/>
    </row>
    <row r="3" spans="1:22" ht="20.25" customHeight="1" x14ac:dyDescent="0.25">
      <c r="A3" s="348"/>
      <c r="B3" s="345" t="s">
        <v>38</v>
      </c>
      <c r="C3" s="339" t="s">
        <v>88</v>
      </c>
      <c r="D3" s="339" t="s">
        <v>9</v>
      </c>
      <c r="E3" s="339" t="s">
        <v>40</v>
      </c>
      <c r="F3" s="396" t="s">
        <v>6</v>
      </c>
      <c r="G3" s="397"/>
      <c r="H3" s="397"/>
      <c r="I3" s="398"/>
      <c r="J3" s="344" t="s">
        <v>91</v>
      </c>
      <c r="K3" s="344" t="s">
        <v>92</v>
      </c>
      <c r="L3" s="344" t="s">
        <v>101</v>
      </c>
      <c r="M3" s="344"/>
      <c r="N3" s="344"/>
      <c r="O3" s="344"/>
      <c r="P3" s="389"/>
      <c r="Q3" s="371"/>
      <c r="R3" s="344"/>
      <c r="S3" s="369"/>
    </row>
    <row r="4" spans="1:22" ht="76.5" x14ac:dyDescent="0.25">
      <c r="A4" s="349"/>
      <c r="B4" s="346"/>
      <c r="C4" s="340"/>
      <c r="D4" s="340"/>
      <c r="E4" s="340"/>
      <c r="F4" s="33" t="s">
        <v>112</v>
      </c>
      <c r="G4" s="37" t="s">
        <v>113</v>
      </c>
      <c r="H4" s="88" t="s">
        <v>93</v>
      </c>
      <c r="I4" s="88" t="s">
        <v>111</v>
      </c>
      <c r="J4" s="344"/>
      <c r="K4" s="344"/>
      <c r="L4" s="37" t="s">
        <v>114</v>
      </c>
      <c r="M4" s="37" t="s">
        <v>115</v>
      </c>
      <c r="N4" s="37" t="s">
        <v>41</v>
      </c>
      <c r="O4" s="88" t="s">
        <v>116</v>
      </c>
      <c r="P4" s="389"/>
      <c r="Q4" s="346"/>
      <c r="R4" s="344"/>
      <c r="S4" s="370"/>
    </row>
    <row r="5" spans="1:22" thickBot="1" x14ac:dyDescent="0.35">
      <c r="A5" s="38">
        <v>1</v>
      </c>
      <c r="B5" s="39">
        <v>2</v>
      </c>
      <c r="C5" s="39">
        <v>3</v>
      </c>
      <c r="D5" s="40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  <c r="P5" s="209">
        <v>16</v>
      </c>
      <c r="Q5" s="39">
        <v>17</v>
      </c>
      <c r="R5" s="39">
        <v>18</v>
      </c>
      <c r="S5" s="47">
        <v>19</v>
      </c>
    </row>
    <row r="6" spans="1:22" s="42" customFormat="1" ht="26.25" x14ac:dyDescent="0.3">
      <c r="A6" s="162" t="s">
        <v>176</v>
      </c>
      <c r="B6" s="197">
        <v>111257</v>
      </c>
      <c r="C6" s="197">
        <v>15064</v>
      </c>
      <c r="D6" s="197">
        <v>12050</v>
      </c>
      <c r="E6" s="197"/>
      <c r="F6" s="197"/>
      <c r="G6" s="197"/>
      <c r="H6" s="197"/>
      <c r="I6" s="197"/>
      <c r="J6" s="197">
        <v>200</v>
      </c>
      <c r="K6" s="197"/>
      <c r="L6" s="197"/>
      <c r="M6" s="197"/>
      <c r="N6" s="197"/>
      <c r="O6" s="197"/>
      <c r="P6" s="197"/>
      <c r="Q6" s="197"/>
      <c r="R6" s="197"/>
      <c r="S6" s="198">
        <f>SUM(B6:R6)</f>
        <v>138571</v>
      </c>
      <c r="T6" s="45"/>
      <c r="U6" s="44"/>
    </row>
    <row r="7" spans="1:22" s="42" customFormat="1" ht="14.25" x14ac:dyDescent="0.3">
      <c r="A7" s="157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200"/>
      <c r="T7" s="45"/>
      <c r="U7" s="44"/>
    </row>
    <row r="8" spans="1:22" s="42" customFormat="1" ht="39" x14ac:dyDescent="0.3">
      <c r="A8" s="43" t="s">
        <v>177</v>
      </c>
      <c r="B8" s="201">
        <v>7112</v>
      </c>
      <c r="C8" s="201">
        <v>724</v>
      </c>
      <c r="D8" s="201">
        <v>3913</v>
      </c>
      <c r="E8" s="201"/>
      <c r="F8" s="201"/>
      <c r="G8" s="201"/>
      <c r="H8" s="201"/>
      <c r="I8" s="201"/>
      <c r="J8" s="201">
        <v>25</v>
      </c>
      <c r="K8" s="201"/>
      <c r="L8" s="201"/>
      <c r="M8" s="201"/>
      <c r="N8" s="201"/>
      <c r="O8" s="201"/>
      <c r="P8" s="201"/>
      <c r="Q8" s="201"/>
      <c r="R8" s="201"/>
      <c r="S8" s="202">
        <f>SUM(B8:R8)</f>
        <v>11774</v>
      </c>
      <c r="T8" s="45"/>
    </row>
    <row r="9" spans="1:22" s="42" customFormat="1" ht="14.25" x14ac:dyDescent="0.3">
      <c r="A9" s="157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200"/>
      <c r="T9" s="45"/>
    </row>
    <row r="10" spans="1:22" s="42" customFormat="1" ht="26.25" x14ac:dyDescent="0.3">
      <c r="A10" s="157" t="s">
        <v>178</v>
      </c>
      <c r="B10" s="199">
        <v>15400</v>
      </c>
      <c r="C10" s="199">
        <v>1963</v>
      </c>
      <c r="D10" s="199">
        <v>6868</v>
      </c>
      <c r="E10" s="199"/>
      <c r="F10" s="199"/>
      <c r="G10" s="199"/>
      <c r="H10" s="199"/>
      <c r="I10" s="199"/>
      <c r="J10" s="199">
        <v>615</v>
      </c>
      <c r="K10" s="199"/>
      <c r="L10" s="199"/>
      <c r="M10" s="199"/>
      <c r="N10" s="199"/>
      <c r="O10" s="199"/>
      <c r="P10" s="199"/>
      <c r="Q10" s="199"/>
      <c r="R10" s="199"/>
      <c r="S10" s="200">
        <f>SUM(B10:R10)</f>
        <v>24846</v>
      </c>
      <c r="T10" s="45"/>
      <c r="U10" s="44"/>
    </row>
    <row r="11" spans="1:22" s="42" customFormat="1" ht="14.25" x14ac:dyDescent="0.3">
      <c r="A11" s="157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200"/>
      <c r="T11" s="45"/>
      <c r="U11" s="44"/>
    </row>
    <row r="12" spans="1:22" s="42" customFormat="1" ht="14.25" x14ac:dyDescent="0.3">
      <c r="A12" s="43" t="s">
        <v>179</v>
      </c>
      <c r="B12" s="201">
        <v>5684</v>
      </c>
      <c r="C12" s="201">
        <v>734</v>
      </c>
      <c r="D12" s="201">
        <v>8589</v>
      </c>
      <c r="E12" s="201"/>
      <c r="F12" s="201">
        <v>7596</v>
      </c>
      <c r="G12" s="201"/>
      <c r="H12" s="201"/>
      <c r="I12" s="201"/>
      <c r="J12" s="201"/>
      <c r="K12" s="201"/>
      <c r="L12" s="201"/>
      <c r="M12" s="201"/>
      <c r="N12" s="201"/>
      <c r="O12" s="201"/>
      <c r="P12" s="201">
        <v>116550</v>
      </c>
      <c r="Q12" s="201"/>
      <c r="R12" s="201"/>
      <c r="S12" s="202">
        <f>SUM(B12:R12)</f>
        <v>139153</v>
      </c>
      <c r="T12" s="45"/>
      <c r="U12" s="44"/>
    </row>
    <row r="13" spans="1:22" s="42" customFormat="1" thickBot="1" x14ac:dyDescent="0.35">
      <c r="A13" s="97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73"/>
      <c r="T13" s="45"/>
      <c r="U13" s="44"/>
    </row>
    <row r="14" spans="1:22" s="143" customFormat="1" x14ac:dyDescent="0.3">
      <c r="A14" s="141" t="s">
        <v>43</v>
      </c>
      <c r="B14" s="204">
        <f>SUM(B6:B12)</f>
        <v>139453</v>
      </c>
      <c r="C14" s="204">
        <f>SUM(C6:C12)</f>
        <v>18485</v>
      </c>
      <c r="D14" s="204">
        <f>SUM(D6:D12)</f>
        <v>31420</v>
      </c>
      <c r="E14" s="204"/>
      <c r="F14" s="204">
        <f>SUM(F6:F12)</f>
        <v>7596</v>
      </c>
      <c r="G14" s="204"/>
      <c r="H14" s="204"/>
      <c r="I14" s="204"/>
      <c r="J14" s="204">
        <f>SUM(J6:J12)</f>
        <v>840</v>
      </c>
      <c r="K14" s="204"/>
      <c r="L14" s="204"/>
      <c r="M14" s="204"/>
      <c r="N14" s="204"/>
      <c r="O14" s="204"/>
      <c r="P14" s="204">
        <f>SUM(P6:P12)</f>
        <v>116550</v>
      </c>
      <c r="Q14" s="204"/>
      <c r="R14" s="204"/>
      <c r="S14" s="235">
        <f>SUM(S6:S12)</f>
        <v>314344</v>
      </c>
      <c r="T14" s="150"/>
      <c r="U14" s="150"/>
      <c r="V14" s="150"/>
    </row>
    <row r="15" spans="1:22" s="143" customFormat="1" x14ac:dyDescent="0.3">
      <c r="A15" s="151" t="s">
        <v>80</v>
      </c>
      <c r="B15" s="205">
        <f>B14-B16</f>
        <v>132341</v>
      </c>
      <c r="C15" s="205">
        <f>C14-C16</f>
        <v>17761</v>
      </c>
      <c r="D15" s="205">
        <f>D14-D16</f>
        <v>27507</v>
      </c>
      <c r="E15" s="205"/>
      <c r="F15" s="205">
        <f>F14-F16</f>
        <v>7596</v>
      </c>
      <c r="G15" s="205"/>
      <c r="H15" s="205"/>
      <c r="I15" s="205"/>
      <c r="J15" s="205">
        <f>J14-J16</f>
        <v>815</v>
      </c>
      <c r="K15" s="205"/>
      <c r="L15" s="205"/>
      <c r="M15" s="205"/>
      <c r="N15" s="205"/>
      <c r="O15" s="205"/>
      <c r="P15" s="205">
        <f>P14-P16</f>
        <v>113787</v>
      </c>
      <c r="Q15" s="205"/>
      <c r="R15" s="205"/>
      <c r="S15" s="205">
        <f>S14-S16</f>
        <v>299807</v>
      </c>
    </row>
    <row r="16" spans="1:22" s="143" customFormat="1" ht="15.75" thickBot="1" x14ac:dyDescent="0.35">
      <c r="A16" s="144" t="s">
        <v>49</v>
      </c>
      <c r="B16" s="207">
        <f>SUM(B8)</f>
        <v>7112</v>
      </c>
      <c r="C16" s="207">
        <f>SUM(C8)</f>
        <v>724</v>
      </c>
      <c r="D16" s="207">
        <f>SUM(D8)</f>
        <v>3913</v>
      </c>
      <c r="E16" s="207"/>
      <c r="F16" s="207"/>
      <c r="G16" s="207"/>
      <c r="H16" s="207"/>
      <c r="I16" s="207"/>
      <c r="J16" s="207">
        <v>25</v>
      </c>
      <c r="K16" s="207"/>
      <c r="L16" s="207"/>
      <c r="M16" s="207"/>
      <c r="N16" s="207"/>
      <c r="O16" s="207"/>
      <c r="P16" s="207">
        <v>2763</v>
      </c>
      <c r="Q16" s="207"/>
      <c r="R16" s="207"/>
      <c r="S16" s="205">
        <f>SUM(B16:R16)</f>
        <v>14537</v>
      </c>
      <c r="V16" s="6"/>
    </row>
    <row r="17" spans="1:19" s="6" customFormat="1" x14ac:dyDescent="0.3">
      <c r="A17" s="152"/>
      <c r="R17" s="143"/>
      <c r="S17" s="143"/>
    </row>
  </sheetData>
  <mergeCells count="17">
    <mergeCell ref="J2:O2"/>
    <mergeCell ref="D3:D4"/>
    <mergeCell ref="E3:E4"/>
    <mergeCell ref="J3:J4"/>
    <mergeCell ref="K3:K4"/>
    <mergeCell ref="F3:I3"/>
    <mergeCell ref="L3:O3"/>
    <mergeCell ref="R2:R4"/>
    <mergeCell ref="Q2:Q4"/>
    <mergeCell ref="A1:A4"/>
    <mergeCell ref="B1:O1"/>
    <mergeCell ref="S1:S4"/>
    <mergeCell ref="B3:B4"/>
    <mergeCell ref="C3:C4"/>
    <mergeCell ref="B2:I2"/>
    <mergeCell ref="P2:P4"/>
    <mergeCell ref="P1:R1"/>
  </mergeCells>
  <phoneticPr fontId="17" type="noConversion"/>
  <pageMargins left="0.31496062992125984" right="0.19685039370078741" top="1.1924999999999999" bottom="0.35433070866141736" header="0.19685039370078741" footer="0.19685039370078741"/>
  <pageSetup paperSize="9" scale="90" orientation="landscape" r:id="rId1"/>
  <headerFooter>
    <oddHeader>&amp;C&amp;"Book Antiqua,Félkövér"&amp;11Keszthely Város Önkormányzata
2023. évi főbb kiadásai jogcím-csoportonként és feladatonként&amp;R&amp;"Book Antiqua,Félkövér"7. melléklet
ezer Ft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N10"/>
  <sheetViews>
    <sheetView view="pageLayout" zoomScaleNormal="100" workbookViewId="0">
      <selection activeCell="D15" sqref="D15"/>
    </sheetView>
  </sheetViews>
  <sheetFormatPr defaultRowHeight="16.5" x14ac:dyDescent="0.3"/>
  <cols>
    <col min="1" max="2" width="9.140625" style="3"/>
    <col min="3" max="3" width="5.42578125" style="51" customWidth="1"/>
    <col min="4" max="4" width="55.85546875" style="52" customWidth="1"/>
    <col min="5" max="5" width="14.140625" style="17" bestFit="1" customWidth="1"/>
    <col min="6" max="6" width="11.140625" style="3" bestFit="1" customWidth="1"/>
    <col min="7" max="7" width="14.140625" style="3" bestFit="1" customWidth="1"/>
    <col min="8" max="9" width="9.140625" style="3"/>
    <col min="10" max="10" width="10" style="3" bestFit="1" customWidth="1"/>
    <col min="11" max="13" width="9.140625" style="3"/>
    <col min="14" max="14" width="9.140625" style="18"/>
    <col min="15" max="16384" width="9.140625" style="3"/>
  </cols>
  <sheetData>
    <row r="1" spans="3:14" ht="45.75" thickBot="1" x14ac:dyDescent="0.35">
      <c r="C1" s="48" t="s">
        <v>12</v>
      </c>
      <c r="D1" s="49" t="s">
        <v>44</v>
      </c>
      <c r="E1" s="79" t="s">
        <v>297</v>
      </c>
      <c r="F1" s="62" t="s">
        <v>82</v>
      </c>
      <c r="G1" s="78" t="s">
        <v>83</v>
      </c>
    </row>
    <row r="2" spans="3:14" s="102" customFormat="1" ht="30" x14ac:dyDescent="0.25">
      <c r="C2" s="180">
        <v>1</v>
      </c>
      <c r="D2" s="189" t="s">
        <v>184</v>
      </c>
      <c r="E2" s="185"/>
      <c r="F2" s="170"/>
      <c r="G2" s="161"/>
    </row>
    <row r="3" spans="3:14" s="102" customFormat="1" x14ac:dyDescent="0.3">
      <c r="C3" s="101"/>
      <c r="D3" s="190" t="s">
        <v>298</v>
      </c>
      <c r="E3" s="160">
        <v>495</v>
      </c>
      <c r="F3" s="160">
        <v>495</v>
      </c>
      <c r="G3" s="183"/>
    </row>
    <row r="4" spans="3:14" s="102" customFormat="1" x14ac:dyDescent="0.3">
      <c r="C4" s="101"/>
      <c r="D4" s="186" t="s">
        <v>185</v>
      </c>
      <c r="E4" s="80">
        <v>345</v>
      </c>
      <c r="F4" s="80">
        <v>320</v>
      </c>
      <c r="G4" s="184">
        <v>25</v>
      </c>
    </row>
    <row r="5" spans="3:14" s="102" customFormat="1" x14ac:dyDescent="0.3">
      <c r="C5" s="101"/>
      <c r="D5" s="181"/>
      <c r="E5" s="80"/>
      <c r="F5" s="80"/>
      <c r="G5" s="184"/>
    </row>
    <row r="6" spans="3:14" s="4" customFormat="1" x14ac:dyDescent="0.3">
      <c r="C6" s="101"/>
      <c r="D6" s="182" t="s">
        <v>17</v>
      </c>
      <c r="E6" s="81">
        <f>SUM(E3:E4)</f>
        <v>840</v>
      </c>
      <c r="F6" s="81">
        <f>SUM(F3:F4)</f>
        <v>815</v>
      </c>
      <c r="G6" s="50">
        <v>25</v>
      </c>
    </row>
    <row r="7" spans="3:14" s="4" customFormat="1" x14ac:dyDescent="0.3">
      <c r="C7" s="101"/>
      <c r="D7" s="186"/>
      <c r="E7" s="80"/>
      <c r="F7" s="80"/>
      <c r="G7" s="98"/>
    </row>
    <row r="8" spans="3:14" s="4" customFormat="1" ht="31.5" thickBot="1" x14ac:dyDescent="0.35">
      <c r="C8" s="99"/>
      <c r="D8" s="100" t="s">
        <v>186</v>
      </c>
      <c r="E8" s="191">
        <v>840</v>
      </c>
      <c r="F8" s="191">
        <v>815</v>
      </c>
      <c r="G8" s="280">
        <v>25</v>
      </c>
    </row>
    <row r="10" spans="3:14" x14ac:dyDescent="0.3">
      <c r="N10" s="3"/>
    </row>
  </sheetData>
  <phoneticPr fontId="17" type="noConversion"/>
  <pageMargins left="0.44" right="0.23622047244094491" top="1.08125" bottom="0.15748031496062992" header="0.23622047244094491" footer="0.19685039370078741"/>
  <pageSetup paperSize="9" scale="75" orientation="portrait" r:id="rId1"/>
  <headerFooter>
    <oddHeader>&amp;C&amp;"Book Antiqua,Félkövér"&amp;11Keszthely és Környéke Kistérségi Többcélú Társulás
beruházási kiadásai feladatonként&amp;R&amp;"Book Antiqua,Félkövér"8.  melléklet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Layout" zoomScaleNormal="100" workbookViewId="0">
      <selection activeCell="C4" sqref="C4"/>
    </sheetView>
  </sheetViews>
  <sheetFormatPr defaultRowHeight="14.25" x14ac:dyDescent="0.3"/>
  <cols>
    <col min="1" max="1" width="27.28515625" style="74" customWidth="1"/>
    <col min="2" max="8" width="8.7109375" style="75" customWidth="1"/>
    <col min="9" max="9" width="9.7109375" style="75" customWidth="1"/>
    <col min="10" max="10" width="11.7109375" style="75" customWidth="1"/>
    <col min="11" max="11" width="8.7109375" style="75" customWidth="1"/>
    <col min="12" max="13" width="9.7109375" style="75" customWidth="1"/>
    <col min="14" max="14" width="9.7109375" style="76" customWidth="1"/>
    <col min="15" max="15" width="14.7109375" style="75" customWidth="1"/>
    <col min="16" max="16384" width="9.140625" style="75"/>
  </cols>
  <sheetData>
    <row r="1" spans="1:1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77" customFormat="1" ht="16.5" customHeight="1" thickBot="1" x14ac:dyDescent="0.35">
      <c r="A2" s="82" t="s">
        <v>13</v>
      </c>
      <c r="B2" s="83" t="s">
        <v>60</v>
      </c>
      <c r="C2" s="83" t="s">
        <v>61</v>
      </c>
      <c r="D2" s="83" t="s">
        <v>62</v>
      </c>
      <c r="E2" s="83" t="s">
        <v>63</v>
      </c>
      <c r="F2" s="83" t="s">
        <v>64</v>
      </c>
      <c r="G2" s="83" t="s">
        <v>65</v>
      </c>
      <c r="H2" s="83" t="s">
        <v>66</v>
      </c>
      <c r="I2" s="83" t="s">
        <v>67</v>
      </c>
      <c r="J2" s="83" t="s">
        <v>68</v>
      </c>
      <c r="K2" s="83" t="s">
        <v>69</v>
      </c>
      <c r="L2" s="83" t="s">
        <v>70</v>
      </c>
      <c r="M2" s="83" t="s">
        <v>71</v>
      </c>
      <c r="N2" s="84" t="s">
        <v>1</v>
      </c>
    </row>
    <row r="3" spans="1:15" s="77" customFormat="1" ht="15" customHeight="1" thickBot="1" x14ac:dyDescent="0.35">
      <c r="A3" s="85" t="s">
        <v>72</v>
      </c>
      <c r="B3" s="83"/>
      <c r="C3" s="83"/>
      <c r="D3" s="83"/>
      <c r="E3" s="92"/>
      <c r="F3" s="83"/>
      <c r="G3" s="83"/>
      <c r="H3" s="83"/>
      <c r="I3" s="83"/>
      <c r="J3" s="83"/>
      <c r="K3" s="92"/>
      <c r="L3" s="92"/>
      <c r="M3" s="83"/>
      <c r="N3" s="84"/>
    </row>
    <row r="4" spans="1:15" s="175" customFormat="1" ht="15.75" x14ac:dyDescent="0.3">
      <c r="A4" s="173" t="s">
        <v>85</v>
      </c>
      <c r="B4" s="201">
        <v>1451</v>
      </c>
      <c r="C4" s="201">
        <v>1451</v>
      </c>
      <c r="D4" s="201">
        <v>1451</v>
      </c>
      <c r="E4" s="201">
        <v>1451</v>
      </c>
      <c r="F4" s="201">
        <v>1451</v>
      </c>
      <c r="G4" s="201">
        <v>1451</v>
      </c>
      <c r="H4" s="201">
        <v>1451</v>
      </c>
      <c r="I4" s="201">
        <v>1451</v>
      </c>
      <c r="J4" s="201">
        <v>1451</v>
      </c>
      <c r="K4" s="201">
        <v>1451</v>
      </c>
      <c r="L4" s="201">
        <v>1451</v>
      </c>
      <c r="M4" s="201">
        <v>1443</v>
      </c>
      <c r="N4" s="228">
        <f>SUM(B4:M4)</f>
        <v>17404</v>
      </c>
      <c r="O4" s="174"/>
    </row>
    <row r="5" spans="1:15" s="175" customFormat="1" ht="27.75" x14ac:dyDescent="0.3">
      <c r="A5" s="173" t="s">
        <v>174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28"/>
      <c r="O5" s="174"/>
    </row>
    <row r="6" spans="1:15" s="175" customFormat="1" ht="15.75" x14ac:dyDescent="0.3">
      <c r="A6" s="173" t="s">
        <v>136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28"/>
      <c r="O6" s="174"/>
    </row>
    <row r="7" spans="1:15" s="175" customFormat="1" ht="27.75" x14ac:dyDescent="0.3">
      <c r="A7" s="173" t="s">
        <v>137</v>
      </c>
      <c r="B7" s="201">
        <v>9713</v>
      </c>
      <c r="C7" s="201">
        <v>9713</v>
      </c>
      <c r="D7" s="201">
        <v>9713</v>
      </c>
      <c r="E7" s="201">
        <v>19957</v>
      </c>
      <c r="F7" s="201">
        <v>9713</v>
      </c>
      <c r="G7" s="201">
        <v>12476</v>
      </c>
      <c r="H7" s="201">
        <v>9713</v>
      </c>
      <c r="I7" s="201">
        <v>22709</v>
      </c>
      <c r="J7" s="201">
        <v>9713</v>
      </c>
      <c r="K7" s="201">
        <v>9713</v>
      </c>
      <c r="L7" s="201">
        <v>9713</v>
      </c>
      <c r="M7" s="201">
        <v>9713</v>
      </c>
      <c r="N7" s="228">
        <f>SUM(B7:M7)</f>
        <v>142559</v>
      </c>
      <c r="O7" s="174"/>
    </row>
    <row r="8" spans="1:15" s="175" customFormat="1" ht="15.75" x14ac:dyDescent="0.3">
      <c r="A8" s="173" t="s">
        <v>138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28"/>
      <c r="O8" s="174"/>
    </row>
    <row r="9" spans="1:15" s="175" customFormat="1" ht="15.75" x14ac:dyDescent="0.3">
      <c r="A9" s="173" t="s">
        <v>139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28"/>
      <c r="O9" s="174"/>
    </row>
    <row r="10" spans="1:15" s="175" customFormat="1" ht="15.75" x14ac:dyDescent="0.3">
      <c r="A10" s="176" t="s">
        <v>140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8"/>
      <c r="O10" s="174"/>
    </row>
    <row r="11" spans="1:15" s="175" customFormat="1" ht="16.5" thickBot="1" x14ac:dyDescent="0.35">
      <c r="A11" s="176" t="s">
        <v>141</v>
      </c>
      <c r="B11" s="229"/>
      <c r="C11" s="229">
        <v>37831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8">
        <v>37831</v>
      </c>
      <c r="O11" s="174"/>
    </row>
    <row r="12" spans="1:15" s="177" customFormat="1" ht="15" customHeight="1" thickBot="1" x14ac:dyDescent="0.35">
      <c r="A12" s="192" t="s">
        <v>73</v>
      </c>
      <c r="B12" s="230">
        <f>SUM(B4:B11)</f>
        <v>11164</v>
      </c>
      <c r="C12" s="230">
        <f t="shared" ref="C12:N12" si="0">SUM(C4:C11)</f>
        <v>48995</v>
      </c>
      <c r="D12" s="230">
        <f t="shared" si="0"/>
        <v>11164</v>
      </c>
      <c r="E12" s="230">
        <f t="shared" si="0"/>
        <v>21408</v>
      </c>
      <c r="F12" s="230">
        <f t="shared" si="0"/>
        <v>11164</v>
      </c>
      <c r="G12" s="230">
        <f t="shared" si="0"/>
        <v>13927</v>
      </c>
      <c r="H12" s="230">
        <f t="shared" si="0"/>
        <v>11164</v>
      </c>
      <c r="I12" s="230">
        <f t="shared" si="0"/>
        <v>24160</v>
      </c>
      <c r="J12" s="230">
        <f t="shared" si="0"/>
        <v>11164</v>
      </c>
      <c r="K12" s="230">
        <f t="shared" si="0"/>
        <v>11164</v>
      </c>
      <c r="L12" s="230">
        <f t="shared" si="0"/>
        <v>11164</v>
      </c>
      <c r="M12" s="230">
        <f t="shared" si="0"/>
        <v>11156</v>
      </c>
      <c r="N12" s="234">
        <f t="shared" si="0"/>
        <v>197794</v>
      </c>
      <c r="O12" s="174"/>
    </row>
    <row r="13" spans="1:15" s="175" customFormat="1" ht="15.75" x14ac:dyDescent="0.3">
      <c r="A13" s="178" t="s">
        <v>142</v>
      </c>
      <c r="B13" s="278">
        <v>10105</v>
      </c>
      <c r="C13" s="278">
        <v>11523</v>
      </c>
      <c r="D13" s="278">
        <v>11523</v>
      </c>
      <c r="E13" s="278">
        <v>11523</v>
      </c>
      <c r="F13" s="278">
        <v>11523</v>
      </c>
      <c r="G13" s="278">
        <v>11523</v>
      </c>
      <c r="H13" s="278">
        <v>11523</v>
      </c>
      <c r="I13" s="278">
        <v>11523</v>
      </c>
      <c r="J13" s="278">
        <v>11523</v>
      </c>
      <c r="K13" s="278">
        <v>11523</v>
      </c>
      <c r="L13" s="278">
        <v>14118</v>
      </c>
      <c r="M13" s="278">
        <v>11523</v>
      </c>
      <c r="N13" s="231">
        <f>SUM(B13:M13)</f>
        <v>139453</v>
      </c>
      <c r="O13" s="174"/>
    </row>
    <row r="14" spans="1:15" s="175" customFormat="1" ht="15.75" x14ac:dyDescent="0.3">
      <c r="A14" s="173" t="s">
        <v>143</v>
      </c>
      <c r="B14" s="201">
        <v>1310</v>
      </c>
      <c r="C14" s="201">
        <v>1490</v>
      </c>
      <c r="D14" s="201">
        <v>1490</v>
      </c>
      <c r="E14" s="201">
        <v>1636</v>
      </c>
      <c r="F14" s="201">
        <v>1490</v>
      </c>
      <c r="G14" s="201">
        <v>1490</v>
      </c>
      <c r="H14" s="201">
        <v>1636</v>
      </c>
      <c r="I14" s="201">
        <v>1490</v>
      </c>
      <c r="J14" s="201">
        <v>1490</v>
      </c>
      <c r="K14" s="201">
        <v>1636</v>
      </c>
      <c r="L14" s="201">
        <v>1837</v>
      </c>
      <c r="M14" s="201">
        <v>1490</v>
      </c>
      <c r="N14" s="231">
        <f>SUM(B14:M14)</f>
        <v>18485</v>
      </c>
      <c r="O14" s="174"/>
    </row>
    <row r="15" spans="1:15" s="175" customFormat="1" ht="15.75" x14ac:dyDescent="0.3">
      <c r="A15" s="173" t="s">
        <v>144</v>
      </c>
      <c r="B15" s="201">
        <v>2618</v>
      </c>
      <c r="C15" s="201">
        <v>2618</v>
      </c>
      <c r="D15" s="201">
        <v>2618</v>
      </c>
      <c r="E15" s="201">
        <v>2618</v>
      </c>
      <c r="F15" s="201">
        <v>2618</v>
      </c>
      <c r="G15" s="201">
        <v>2618</v>
      </c>
      <c r="H15" s="201">
        <v>2618</v>
      </c>
      <c r="I15" s="201">
        <v>2618</v>
      </c>
      <c r="J15" s="201">
        <v>2618</v>
      </c>
      <c r="K15" s="201">
        <v>2618</v>
      </c>
      <c r="L15" s="201">
        <v>2622</v>
      </c>
      <c r="M15" s="201">
        <v>2618</v>
      </c>
      <c r="N15" s="231">
        <f>SUM(B15:M15)</f>
        <v>31420</v>
      </c>
      <c r="O15" s="174"/>
    </row>
    <row r="16" spans="1:15" s="175" customFormat="1" ht="27.75" x14ac:dyDescent="0.3">
      <c r="A16" s="173" t="s">
        <v>145</v>
      </c>
      <c r="B16" s="201"/>
      <c r="C16" s="201"/>
      <c r="D16" s="201"/>
      <c r="E16" s="201"/>
      <c r="F16" s="201"/>
      <c r="G16" s="201"/>
      <c r="H16" s="201"/>
      <c r="I16" s="201">
        <v>7596</v>
      </c>
      <c r="J16" s="201"/>
      <c r="K16" s="201"/>
      <c r="L16" s="201"/>
      <c r="M16" s="201"/>
      <c r="N16" s="231">
        <f>SUM(B16:M16)</f>
        <v>7596</v>
      </c>
      <c r="O16" s="174"/>
    </row>
    <row r="17" spans="1:16" s="175" customFormat="1" ht="15.75" x14ac:dyDescent="0.3">
      <c r="A17" s="173" t="s">
        <v>146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28"/>
      <c r="O17" s="174"/>
      <c r="P17" s="138"/>
    </row>
    <row r="18" spans="1:16" s="175" customFormat="1" ht="15.75" x14ac:dyDescent="0.3">
      <c r="A18" s="173" t="s">
        <v>147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28"/>
      <c r="O18" s="174"/>
      <c r="P18" s="138"/>
    </row>
    <row r="19" spans="1:16" s="175" customFormat="1" ht="15.75" x14ac:dyDescent="0.3">
      <c r="A19" s="173" t="s">
        <v>148</v>
      </c>
      <c r="B19" s="201"/>
      <c r="C19" s="201">
        <v>615</v>
      </c>
      <c r="D19" s="201">
        <v>25</v>
      </c>
      <c r="E19" s="201">
        <v>200</v>
      </c>
      <c r="F19" s="201"/>
      <c r="G19" s="201"/>
      <c r="H19" s="201"/>
      <c r="I19" s="201"/>
      <c r="J19" s="201"/>
      <c r="K19" s="201"/>
      <c r="L19" s="201"/>
      <c r="M19" s="201"/>
      <c r="N19" s="228">
        <f>SUM(B19:M19)</f>
        <v>840</v>
      </c>
      <c r="O19" s="174"/>
      <c r="P19" s="138"/>
    </row>
    <row r="20" spans="1:16" s="175" customFormat="1" ht="15.75" x14ac:dyDescent="0.3">
      <c r="A20" s="173" t="s">
        <v>149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28"/>
      <c r="O20" s="174"/>
      <c r="P20" s="138"/>
    </row>
    <row r="21" spans="1:16" s="175" customFormat="1" ht="16.5" thickBot="1" x14ac:dyDescent="0.35">
      <c r="A21" s="176" t="s">
        <v>150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8"/>
      <c r="O21" s="174"/>
      <c r="P21" s="138"/>
    </row>
    <row r="22" spans="1:16" s="177" customFormat="1" ht="15" customHeight="1" x14ac:dyDescent="0.3">
      <c r="A22" s="61" t="s">
        <v>74</v>
      </c>
      <c r="B22" s="210">
        <f>SUM(B13:B21)</f>
        <v>14033</v>
      </c>
      <c r="C22" s="210">
        <f t="shared" ref="C22:N22" si="1">SUM(C13:C21)</f>
        <v>16246</v>
      </c>
      <c r="D22" s="210">
        <f t="shared" si="1"/>
        <v>15656</v>
      </c>
      <c r="E22" s="210">
        <f t="shared" si="1"/>
        <v>15977</v>
      </c>
      <c r="F22" s="210">
        <f t="shared" si="1"/>
        <v>15631</v>
      </c>
      <c r="G22" s="210">
        <f t="shared" si="1"/>
        <v>15631</v>
      </c>
      <c r="H22" s="210">
        <f t="shared" si="1"/>
        <v>15777</v>
      </c>
      <c r="I22" s="210">
        <f t="shared" si="1"/>
        <v>23227</v>
      </c>
      <c r="J22" s="210">
        <f t="shared" si="1"/>
        <v>15631</v>
      </c>
      <c r="K22" s="210">
        <f t="shared" si="1"/>
        <v>15777</v>
      </c>
      <c r="L22" s="210">
        <f t="shared" si="1"/>
        <v>18577</v>
      </c>
      <c r="M22" s="210">
        <f t="shared" si="1"/>
        <v>15631</v>
      </c>
      <c r="N22" s="235">
        <f t="shared" si="1"/>
        <v>197794</v>
      </c>
      <c r="O22" s="174"/>
    </row>
    <row r="23" spans="1:16" s="177" customFormat="1" ht="15" customHeight="1" thickBot="1" x14ac:dyDescent="0.35">
      <c r="A23" s="179" t="s">
        <v>75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3"/>
      <c r="O23" s="174"/>
    </row>
    <row r="25" spans="1:16" ht="13.5" x14ac:dyDescent="0.25">
      <c r="A2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6" x14ac:dyDescent="0.3">
      <c r="M26" s="277"/>
    </row>
    <row r="27" spans="1:16" x14ac:dyDescent="0.3">
      <c r="M27" s="277"/>
    </row>
  </sheetData>
  <pageMargins left="0.27559055118110237" right="0.19685039370078741" top="0.86614173228346458" bottom="0.39370078740157483" header="0.23622047244094491" footer="0.19685039370078741"/>
  <pageSetup paperSize="9" scale="95" orientation="landscape" r:id="rId1"/>
  <headerFooter>
    <oddHeader>&amp;C&amp;"Book Antiqua,Félkövér"&amp;11Keszthely és Környéke Kistérségi Többcélú Társulás
2023. évi előirányzat-felhasználási ütemterve&amp;R&amp;"Book Antiqua,Félkövér" 9. melléklet
ezer Ft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7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Tájékoztató</vt:lpstr>
      <vt:lpstr>Melléklet</vt:lpstr>
      <vt:lpstr>'2'!Nyomtatási_cím</vt:lpstr>
      <vt:lpstr>'4'!Nyomtatási_cím</vt:lpstr>
      <vt:lpstr>'5'!Nyomtatási_cím</vt:lpstr>
      <vt:lpstr>'7'!Nyomtatási_cím</vt:lpstr>
      <vt:lpstr>'8'!Nyomtatási_cím</vt:lpstr>
      <vt:lpstr>'9'!Nyomtatási_cím</vt:lpstr>
      <vt:lpstr>'4'!Nyomtatási_terület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Krisztina</dc:creator>
  <cp:lastModifiedBy>Dr. Orosz Márta</cp:lastModifiedBy>
  <cp:lastPrinted>2023-01-26T08:50:21Z</cp:lastPrinted>
  <dcterms:created xsi:type="dcterms:W3CDTF">2011-12-13T08:40:14Z</dcterms:created>
  <dcterms:modified xsi:type="dcterms:W3CDTF">2023-01-27T07:20:50Z</dcterms:modified>
</cp:coreProperties>
</file>