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865" tabRatio="963" activeTab="8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</sheets>
  <definedNames>
    <definedName name="_xlnm.Print_Titles" localSheetId="1">'2.'!$1:$1</definedName>
    <definedName name="_xlnm.Print_Titles" localSheetId="3">'4.'!$1:$3</definedName>
    <definedName name="_xlnm.Print_Titles" localSheetId="4">'5.'!$1:$5</definedName>
    <definedName name="_xlnm.Print_Titles" localSheetId="6">'7.'!$1:$5</definedName>
    <definedName name="_xlnm.Print_Titles" localSheetId="7">'8.'!$1:$1</definedName>
    <definedName name="_xlnm.Print_Titles" localSheetId="8">'9.'!$1:$1</definedName>
    <definedName name="_xlnm.Print_Area" localSheetId="3">'4.'!$A$1:$M$16</definedName>
  </definedNames>
  <calcPr fullCalcOnLoad="1"/>
</workbook>
</file>

<file path=xl/sharedStrings.xml><?xml version="1.0" encoding="utf-8"?>
<sst xmlns="http://schemas.openxmlformats.org/spreadsheetml/2006/main" count="325" uniqueCount="215">
  <si>
    <t>Személyi juttatások</t>
  </si>
  <si>
    <t>Összesen</t>
  </si>
  <si>
    <t>I. Működési bevételek</t>
  </si>
  <si>
    <t>II. Felhalmozási bevételek</t>
  </si>
  <si>
    <t>Cím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</si>
  <si>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</si>
  <si>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</si>
  <si>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</si>
  <si>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</si>
  <si>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</si>
  <si>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</si>
  <si>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</si>
  <si>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Sor-szám</t>
  </si>
  <si>
    <t>Megnevezés</t>
  </si>
  <si>
    <t>Ellátottak pénzbeli juttatása</t>
  </si>
  <si>
    <t xml:space="preserve">Finanszírozási bevételek </t>
  </si>
  <si>
    <t>Finanszírozási kiadások</t>
  </si>
  <si>
    <t>Összesen:</t>
  </si>
  <si>
    <t>Közhatalmi bevételek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</si>
  <si>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</si>
  <si>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</si>
  <si>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</si>
  <si>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</si>
  <si>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</si>
  <si>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</si>
  <si>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</si>
  <si>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</si>
  <si>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</si>
  <si>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</si>
  <si>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</si>
  <si>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</si>
  <si>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</si>
  <si>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</si>
  <si>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</si>
  <si>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Műkö-dési célra</t>
  </si>
  <si>
    <t>Felhal-mozási célra</t>
  </si>
  <si>
    <t>Finanszírozási bevételek</t>
  </si>
  <si>
    <t>Bevételek összesen</t>
  </si>
  <si>
    <t>Személyi jutta-tások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</si>
  <si>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</si>
  <si>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</si>
  <si>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</si>
  <si>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</si>
  <si>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</si>
  <si>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</si>
  <si>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Egyéb felhalmozási kiadások</t>
  </si>
  <si>
    <t>Része-sedések értéke-sítése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</si>
  <si>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</si>
  <si>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</si>
  <si>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</si>
  <si>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</si>
  <si>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</si>
  <si>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</si>
  <si>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</si>
  <si>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</si>
  <si>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</si>
  <si>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Működési bevételek összesen (A + D)</t>
  </si>
  <si>
    <t>Működési kiadások összesen (B + C)</t>
  </si>
  <si>
    <t>Működési bevételek</t>
  </si>
  <si>
    <t xml:space="preserve">2. Munkaadókat terhelő járulékok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</si>
  <si>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</si>
  <si>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</si>
  <si>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</si>
  <si>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</si>
  <si>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</si>
  <si>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</si>
  <si>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</si>
  <si>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</si>
  <si>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</si>
  <si>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</si>
  <si>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</si>
  <si>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</si>
  <si>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</si>
  <si>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</si>
  <si>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</si>
  <si>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</si>
  <si>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2. Felújítások</t>
  </si>
  <si>
    <t>4. Felhalmozási tartalék</t>
  </si>
  <si>
    <t>6. Felhalmozási célú hitel törlesztése</t>
  </si>
  <si>
    <t>Felhalmozási célú bevételek összesen:</t>
  </si>
  <si>
    <t>eből: köt.feladat</t>
  </si>
  <si>
    <t>ebből: köt.feladat</t>
  </si>
  <si>
    <t>Kötelező feladat</t>
  </si>
  <si>
    <t>Önként vállalt feladat</t>
  </si>
  <si>
    <t xml:space="preserve">Működési bevételek </t>
  </si>
  <si>
    <t>1. Működési bevételek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</si>
  <si>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</si>
  <si>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</si>
  <si>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</si>
  <si>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</si>
  <si>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</si>
  <si>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</si>
  <si>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</si>
  <si>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</si>
  <si>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</si>
  <si>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</si>
  <si>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</si>
  <si>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</si>
  <si>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</si>
  <si>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Működési célú átvett pénzeszközök</t>
  </si>
  <si>
    <t>Munkaadókat terhelő járulékok és szociális hozzájárulási adó</t>
  </si>
  <si>
    <t>Egyéb felhalmozási célú kiadások</t>
  </si>
  <si>
    <t>Települési önkormányzatok kulturális feladatainak tám.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</si>
  <si>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</si>
  <si>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</si>
  <si>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</si>
  <si>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</si>
  <si>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</si>
  <si>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</si>
  <si>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</si>
  <si>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</si>
  <si>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</si>
  <si>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</si>
  <si>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</si>
  <si>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</si>
  <si>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</si>
  <si>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</si>
  <si>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</si>
  <si>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 xml:space="preserve">Egyéb működési célú támogatások ÁHT-n belülről </t>
  </si>
  <si>
    <t>Önkormányzatok működési támogatásai</t>
  </si>
  <si>
    <t xml:space="preserve">Működési </t>
  </si>
  <si>
    <t>2. Önkormányzatok működési támogatásai</t>
  </si>
  <si>
    <t>7. Maradvány igénybevétele</t>
  </si>
  <si>
    <t>1. Beruházások</t>
  </si>
  <si>
    <t>6. Ellátottak pénzbeli juttatásai</t>
  </si>
  <si>
    <t>6.Kölcsönök visszatérülése</t>
  </si>
  <si>
    <t>8. Kölcsön nyújtása</t>
  </si>
  <si>
    <t>5.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</si>
  <si>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</si>
  <si>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</si>
  <si>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</si>
  <si>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1. Felhalmozási bevételek</t>
  </si>
  <si>
    <t>5. Működési célú átvett pénzeszközök</t>
  </si>
  <si>
    <t>Működési hiány-/többlet+ (A-B) :</t>
  </si>
  <si>
    <t xml:space="preserve">Egyéb működési célú támogatások ÁHT-n belülre </t>
  </si>
  <si>
    <t>3. Közhatalmi bevételek</t>
  </si>
  <si>
    <t>5. Felhalmozási bevételek</t>
  </si>
  <si>
    <t>6. Kölcsön visszatérülés</t>
  </si>
  <si>
    <t>7. Hitelek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</si>
  <si>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</si>
  <si>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</si>
  <si>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</si>
  <si>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</si>
  <si>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</si>
  <si>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</si>
  <si>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</si>
  <si>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</si>
  <si>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</si>
  <si>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>17. Tartalék</t>
  </si>
  <si>
    <t xml:space="preserve">Felhalmozási </t>
  </si>
  <si>
    <t>IV. Költségvetési maradvány</t>
  </si>
  <si>
    <t>Hitelek</t>
  </si>
  <si>
    <t>Irányító szervi támogatások folyósítása</t>
  </si>
  <si>
    <t xml:space="preserve">ÁHT- belüli megelőlegezés visszafiz. </t>
  </si>
  <si>
    <t>ÁHT-n belüli megelőlegezés visszafiz.</t>
  </si>
  <si>
    <t>9. Államháztartáson belüli megelőlegezés visszafizetése</t>
  </si>
  <si>
    <t>3. Egyéb felhalmozási célú támogatások ÁHT-n kivülre</t>
  </si>
  <si>
    <t>Települési önkormányzatok szociális, gyermekjóléti és gyermekétkeztetési feladatainak támogatása</t>
  </si>
  <si>
    <t>Támoga-tás ÁHT-n belülre</t>
  </si>
  <si>
    <t>Beruhá-zások</t>
  </si>
  <si>
    <t>III. Irányító-szervi támogatás</t>
  </si>
  <si>
    <t>Helyi önkormányzatok működésének általános tám.</t>
  </si>
  <si>
    <t>Önkor-mány-zatok felh.tám.</t>
  </si>
  <si>
    <t>Hitelek felvétele</t>
  </si>
  <si>
    <t>ÁHT-n belüli meg-előle-gezés</t>
  </si>
  <si>
    <t>2. Önkormányzatok felhalmozási támogatásai</t>
  </si>
  <si>
    <t>3. Felhalmozási célú támogatások ÁHT-n belülről</t>
  </si>
  <si>
    <t>4. Felhalmozási célú átvett pénzeszközök</t>
  </si>
  <si>
    <t>5. Kölcsön visszatérülése</t>
  </si>
  <si>
    <t>6. Maradvány igénybevétele</t>
  </si>
  <si>
    <t>7. Felhalmozási célú hitelek felvétele</t>
  </si>
  <si>
    <t>9. Államháztartáson belüli megelőlegezés</t>
  </si>
  <si>
    <t>2.Önkormányzatok működési és felhalmozási támogatásai</t>
  </si>
  <si>
    <t>Eredeti előirányzat</t>
  </si>
  <si>
    <t>Házi segítségnyújtás eredeti előirányzat</t>
  </si>
  <si>
    <t>Jelzőrendszeres házi segítségnyújtás eredeti előirányzat</t>
  </si>
  <si>
    <t>Család- és gyermekjóléti szolgálat eredeti előirányzat</t>
  </si>
  <si>
    <t>Társulás eredeti előirányzat</t>
  </si>
  <si>
    <r>
      <t xml:space="preserve">Keszthely és Környéke Kistérségi Többcélú Társulás </t>
    </r>
    <r>
      <rPr>
        <sz val="9"/>
        <rFont val="Book Antiqua"/>
        <family val="1"/>
      </rPr>
      <t>eredeti előirányzata</t>
    </r>
  </si>
  <si>
    <r>
      <rPr>
        <b/>
        <sz val="9"/>
        <rFont val="Book Antiqua"/>
        <family val="1"/>
      </rPr>
      <t>SzSzK</t>
    </r>
    <r>
      <rPr>
        <sz val="9"/>
        <rFont val="Book Antiqua"/>
        <family val="1"/>
      </rPr>
      <t xml:space="preserve"> eredeti előirányzata</t>
    </r>
  </si>
  <si>
    <t>Keszthely és Környéke Kistérségi Többcélú Társulás eredeti előirányzata</t>
  </si>
  <si>
    <t>SzSzK eredeti előirányzata</t>
  </si>
  <si>
    <t>Keszthely és Környéke Kistérségi Többcélú Társulás Szociális Szolgáltató Központ</t>
  </si>
  <si>
    <t xml:space="preserve">Kisértékű tárgyi eszközök </t>
  </si>
  <si>
    <t>Keszthely és Környéke Kistérségi Többcélú Társulás összesen:</t>
  </si>
  <si>
    <t>ebből: Társulás</t>
  </si>
  <si>
    <t>SzSzK</t>
  </si>
  <si>
    <t>Engedélyezett létszám</t>
  </si>
  <si>
    <t xml:space="preserve">     </t>
  </si>
  <si>
    <t>Módosítás</t>
  </si>
  <si>
    <t>Módosított előirányzat</t>
  </si>
  <si>
    <t>Házi sny. módosított előirányzat</t>
  </si>
  <si>
    <t>Jelzőrendsz. házi sny.módosított előirányzat</t>
  </si>
  <si>
    <t>Család- és gy.jóléti sz. módosított előirányzat</t>
  </si>
  <si>
    <t>Társulás módosított előirányzat</t>
  </si>
  <si>
    <t>Összesen módosított előirányzat</t>
  </si>
  <si>
    <t>-</t>
  </si>
  <si>
    <t xml:space="preserve">Felhalmozási célú támogatások államháztartáson belülről </t>
  </si>
  <si>
    <t>Felhalmozási bevételek</t>
  </si>
  <si>
    <t>Beruházások</t>
  </si>
  <si>
    <t>Felújítások</t>
  </si>
  <si>
    <t xml:space="preserve">Egyéb felhalmozási célú támogatások ÁHT-n belülre </t>
  </si>
  <si>
    <t>Kölcsön nyújtása ÁHT-n kívülre</t>
  </si>
  <si>
    <t>Egyéb felhalmozási célú támogatások ÁHT-n kívülre</t>
  </si>
  <si>
    <t>Fejlesztési céltartalék</t>
  </si>
  <si>
    <t>Felhamozási hiány-/többlet+ (A-B) :</t>
  </si>
  <si>
    <t>Hiány belső finanszírozása</t>
  </si>
  <si>
    <t>Hiány külső finanszírozása</t>
  </si>
  <si>
    <t>Felhalmozási célú hitel felvétele</t>
  </si>
  <si>
    <t>Felhalmozási bevételek összesen (A + D)</t>
  </si>
  <si>
    <t>Felhalmozási kiadások összesen (B + C)</t>
  </si>
  <si>
    <t>2023. évi eredeti előirányzat</t>
  </si>
  <si>
    <t>Informatikai eszközök, szoftverek</t>
  </si>
  <si>
    <t>4. Műk. és felhalm.célú támogatás</t>
  </si>
  <si>
    <t>Egyéb tárgyi eszköz ért.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</si>
</sst>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_-* #,##0\ _F_t_-;\-* #,##0\ _F_t_-;_-* &quot;-&quot;??\ _F_t_-;_-@_-"/>
    <numFmt numFmtId="169" formatCode="#,##0_ ;\-#,##0\ "/>
    <numFmt numFmtId="170" formatCode="_-* #,##0.0\ _F_t_-;\-* #,##0.0\ _F_t_-;_-* \-??\ _F_t_-;_-@_-"/>
    <numFmt numFmtId="171" formatCode="[$-40E]yyyy\.\ mmmm\ d\."/>
    <numFmt numFmtId="172" formatCode="0.0"/>
    <numFmt numFmtId="173" formatCode="_-* #,##0.000\ _F_t_-;\-* #,##0.000\ _F_t_-;_-* \-??\ _F_t_-;_-@_-"/>
    <numFmt numFmtId="174" formatCode="_-* #,##0.0000\ _F_t_-;\-* #,##0.0000\ _F_t_-;_-* \-??\ _F_t_-;_-@_-"/>
    <numFmt numFmtId="175" formatCode="_-* #,##0.00000\ _F_t_-;\-* #,##0.0000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>
        <color indexed="63"/>
      </top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1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7" fillId="0" borderId="2" applyNumberFormat="0" applyFill="0" applyAlignment="0" applyProtection="0"/>
    <xf numFmtId="0" fontId="22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8" fillId="15" borderId="5" applyNumberFormat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6" borderId="7" applyNumberFormat="0" applyFont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" borderId="1" applyNumberFormat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168" fontId="4" fillId="0" borderId="0" xfId="41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168" fontId="2" fillId="0" borderId="10" xfId="41" applyNumberFormat="1" applyFont="1" applyFill="1" applyBorder="1" applyAlignment="1">
      <alignment/>
    </xf>
    <xf numFmtId="168" fontId="2" fillId="0" borderId="11" xfId="41" applyNumberFormat="1" applyFont="1" applyFill="1" applyBorder="1" applyAlignment="1">
      <alignment/>
    </xf>
    <xf numFmtId="168" fontId="3" fillId="0" borderId="12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/>
    </xf>
    <xf numFmtId="168" fontId="2" fillId="0" borderId="13" xfId="41" applyNumberFormat="1" applyFont="1" applyFill="1" applyBorder="1" applyAlignment="1">
      <alignment horizontal="right"/>
    </xf>
    <xf numFmtId="168" fontId="2" fillId="0" borderId="11" xfId="41" applyNumberFormat="1" applyFont="1" applyFill="1" applyBorder="1" applyAlignment="1">
      <alignment horizontal="right"/>
    </xf>
    <xf numFmtId="167" fontId="8" fillId="0" borderId="14" xfId="4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top" wrapText="1"/>
    </xf>
    <xf numFmtId="168" fontId="11" fillId="0" borderId="0" xfId="41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" fontId="7" fillId="0" borderId="20" xfId="4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25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4" fillId="0" borderId="20" xfId="41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168" fontId="2" fillId="0" borderId="28" xfId="41" applyNumberFormat="1" applyFont="1" applyFill="1" applyBorder="1" applyAlignment="1">
      <alignment/>
    </xf>
    <xf numFmtId="168" fontId="2" fillId="0" borderId="10" xfId="41" applyNumberFormat="1" applyFont="1" applyFill="1" applyBorder="1" applyAlignment="1">
      <alignment wrapText="1"/>
    </xf>
    <xf numFmtId="168" fontId="2" fillId="0" borderId="12" xfId="41" applyNumberFormat="1" applyFont="1" applyFill="1" applyBorder="1" applyAlignment="1">
      <alignment wrapText="1"/>
    </xf>
    <xf numFmtId="168" fontId="2" fillId="0" borderId="12" xfId="41" applyNumberFormat="1" applyFont="1" applyFill="1" applyBorder="1" applyAlignment="1">
      <alignment vertical="top" wrapText="1"/>
    </xf>
    <xf numFmtId="168" fontId="3" fillId="0" borderId="12" xfId="4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29" xfId="0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168" fontId="2" fillId="0" borderId="30" xfId="41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 wrapText="1"/>
    </xf>
    <xf numFmtId="168" fontId="2" fillId="0" borderId="31" xfId="41" applyNumberFormat="1" applyFont="1" applyFill="1" applyBorder="1" applyAlignment="1">
      <alignment/>
    </xf>
    <xf numFmtId="0" fontId="8" fillId="0" borderId="25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left" vertical="center" wrapText="1" indent="2"/>
    </xf>
    <xf numFmtId="167" fontId="3" fillId="0" borderId="12" xfId="41" applyNumberFormat="1" applyFont="1" applyFill="1" applyBorder="1" applyAlignment="1">
      <alignment vertical="center" wrapText="1"/>
    </xf>
    <xf numFmtId="167" fontId="3" fillId="0" borderId="31" xfId="41" applyNumberFormat="1" applyFont="1" applyFill="1" applyBorder="1" applyAlignment="1">
      <alignment vertical="center" wrapText="1"/>
    </xf>
    <xf numFmtId="167" fontId="3" fillId="0" borderId="14" xfId="4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67" fontId="4" fillId="0" borderId="35" xfId="41" applyNumberFormat="1" applyFont="1" applyFill="1" applyBorder="1" applyAlignment="1" applyProtection="1">
      <alignment/>
      <protection/>
    </xf>
    <xf numFmtId="167" fontId="5" fillId="0" borderId="35" xfId="41" applyNumberFormat="1" applyFont="1" applyFill="1" applyBorder="1" applyAlignment="1" applyProtection="1">
      <alignment/>
      <protection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1" fontId="10" fillId="0" borderId="0" xfId="0" applyNumberFormat="1" applyFont="1" applyAlignment="1">
      <alignment/>
    </xf>
    <xf numFmtId="0" fontId="9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7" fontId="8" fillId="0" borderId="23" xfId="41" applyNumberFormat="1" applyFont="1" applyFill="1" applyBorder="1" applyAlignment="1">
      <alignment horizontal="center" vertical="center" wrapText="1"/>
    </xf>
    <xf numFmtId="167" fontId="8" fillId="0" borderId="23" xfId="41" applyNumberFormat="1" applyFont="1" applyFill="1" applyBorder="1" applyAlignment="1">
      <alignment vertical="center" wrapText="1"/>
    </xf>
    <xf numFmtId="1" fontId="2" fillId="0" borderId="16" xfId="41" applyNumberFormat="1" applyFont="1" applyBorder="1" applyAlignment="1">
      <alignment/>
    </xf>
    <xf numFmtId="168" fontId="3" fillId="0" borderId="10" xfId="41" applyNumberFormat="1" applyFont="1" applyFill="1" applyBorder="1" applyAlignment="1">
      <alignment/>
    </xf>
    <xf numFmtId="168" fontId="3" fillId="0" borderId="0" xfId="0" applyNumberFormat="1" applyFont="1" applyAlignment="1">
      <alignment/>
    </xf>
    <xf numFmtId="0" fontId="7" fillId="25" borderId="14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0" fontId="9" fillId="0" borderId="37" xfId="0" applyFont="1" applyFill="1" applyBorder="1" applyAlignment="1">
      <alignment wrapText="1"/>
    </xf>
    <xf numFmtId="167" fontId="4" fillId="0" borderId="31" xfId="41" applyNumberFormat="1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168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168" fontId="3" fillId="0" borderId="12" xfId="41" applyNumberFormat="1" applyFont="1" applyFill="1" applyBorder="1" applyAlignment="1">
      <alignment wrapText="1"/>
    </xf>
    <xf numFmtId="0" fontId="11" fillId="0" borderId="25" xfId="0" applyFont="1" applyFill="1" applyBorder="1" applyAlignment="1">
      <alignment vertical="top" wrapText="1"/>
    </xf>
    <xf numFmtId="0" fontId="11" fillId="0" borderId="12" xfId="0" applyFont="1" applyFill="1" applyBorder="1" applyAlignment="1">
      <alignment/>
    </xf>
    <xf numFmtId="0" fontId="3" fillId="0" borderId="25" xfId="0" applyFont="1" applyFill="1" applyBorder="1" applyAlignment="1">
      <alignment vertical="top" wrapText="1"/>
    </xf>
    <xf numFmtId="0" fontId="2" fillId="0" borderId="42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168" fontId="3" fillId="0" borderId="16" xfId="41" applyNumberFormat="1" applyFont="1" applyFill="1" applyBorder="1" applyAlignment="1">
      <alignment vertical="center" wrapText="1"/>
    </xf>
    <xf numFmtId="168" fontId="3" fillId="0" borderId="16" xfId="4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wrapText="1" indent="2"/>
    </xf>
    <xf numFmtId="0" fontId="4" fillId="0" borderId="4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4"/>
    </xf>
    <xf numFmtId="0" fontId="5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2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wrapText="1" indent="1"/>
    </xf>
    <xf numFmtId="0" fontId="3" fillId="0" borderId="0" xfId="0" applyFont="1" applyFill="1" applyAlignment="1">
      <alignment/>
    </xf>
    <xf numFmtId="0" fontId="3" fillId="0" borderId="32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29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3" fillId="0" borderId="32" xfId="0" applyFont="1" applyFill="1" applyBorder="1" applyAlignment="1">
      <alignment horizontal="center" vertical="top" wrapText="1"/>
    </xf>
    <xf numFmtId="168" fontId="3" fillId="0" borderId="14" xfId="41" applyNumberFormat="1" applyFont="1" applyFill="1" applyBorder="1" applyAlignment="1">
      <alignment wrapText="1"/>
    </xf>
    <xf numFmtId="168" fontId="3" fillId="0" borderId="14" xfId="41" applyNumberFormat="1" applyFont="1" applyFill="1" applyBorder="1" applyAlignment="1">
      <alignment horizontal="center"/>
    </xf>
    <xf numFmtId="167" fontId="3" fillId="0" borderId="12" xfId="41" applyNumberFormat="1" applyFont="1" applyFill="1" applyBorder="1" applyAlignment="1">
      <alignment horizontal="left" vertical="center" wrapText="1"/>
    </xf>
    <xf numFmtId="168" fontId="3" fillId="0" borderId="28" xfId="41" applyNumberFormat="1" applyFont="1" applyFill="1" applyBorder="1" applyAlignment="1">
      <alignment/>
    </xf>
    <xf numFmtId="0" fontId="9" fillId="0" borderId="41" xfId="0" applyFont="1" applyFill="1" applyBorder="1" applyAlignment="1">
      <alignment wrapText="1"/>
    </xf>
    <xf numFmtId="167" fontId="3" fillId="0" borderId="20" xfId="41" applyNumberFormat="1" applyFont="1" applyFill="1" applyBorder="1" applyAlignment="1">
      <alignment vertical="center" wrapText="1"/>
    </xf>
    <xf numFmtId="0" fontId="9" fillId="0" borderId="41" xfId="0" applyFont="1" applyFill="1" applyBorder="1" applyAlignment="1">
      <alignment horizontal="left" vertical="center" wrapText="1"/>
    </xf>
    <xf numFmtId="167" fontId="4" fillId="0" borderId="45" xfId="41" applyNumberFormat="1" applyFont="1" applyFill="1" applyBorder="1" applyAlignment="1" applyProtection="1">
      <alignment vertical="center"/>
      <protection/>
    </xf>
    <xf numFmtId="167" fontId="5" fillId="0" borderId="46" xfId="41" applyNumberFormat="1" applyFont="1" applyFill="1" applyBorder="1" applyAlignment="1" applyProtection="1">
      <alignment vertical="center"/>
      <protection/>
    </xf>
    <xf numFmtId="0" fontId="9" fillId="0" borderId="29" xfId="0" applyFont="1" applyFill="1" applyBorder="1" applyAlignment="1">
      <alignment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25" xfId="0" applyFont="1" applyFill="1" applyBorder="1" applyAlignment="1">
      <alignment vertical="top" wrapText="1"/>
    </xf>
    <xf numFmtId="168" fontId="2" fillId="0" borderId="12" xfId="41" applyNumberFormat="1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167" fontId="19" fillId="0" borderId="0" xfId="41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41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center" wrapText="1"/>
    </xf>
    <xf numFmtId="167" fontId="4" fillId="0" borderId="49" xfId="41" applyNumberFormat="1" applyFont="1" applyFill="1" applyBorder="1" applyAlignment="1" applyProtection="1">
      <alignment vertical="center"/>
      <protection/>
    </xf>
    <xf numFmtId="167" fontId="4" fillId="0" borderId="49" xfId="41" applyNumberFormat="1" applyFont="1" applyFill="1" applyBorder="1" applyAlignment="1" applyProtection="1">
      <alignment/>
      <protection/>
    </xf>
    <xf numFmtId="0" fontId="4" fillId="0" borderId="48" xfId="0" applyFont="1" applyFill="1" applyBorder="1" applyAlignment="1">
      <alignment wrapText="1"/>
    </xf>
    <xf numFmtId="0" fontId="8" fillId="0" borderId="41" xfId="0" applyFont="1" applyFill="1" applyBorder="1" applyAlignment="1">
      <alignment wrapText="1"/>
    </xf>
    <xf numFmtId="0" fontId="8" fillId="0" borderId="41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167" fontId="5" fillId="0" borderId="52" xfId="41" applyNumberFormat="1" applyFont="1" applyFill="1" applyBorder="1" applyAlignment="1" applyProtection="1">
      <alignment horizontal="center" vertical="center"/>
      <protection/>
    </xf>
    <xf numFmtId="168" fontId="2" fillId="0" borderId="53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 horizontal="right"/>
    </xf>
    <xf numFmtId="167" fontId="3" fillId="0" borderId="28" xfId="41" applyNumberFormat="1" applyFont="1" applyFill="1" applyBorder="1" applyAlignment="1">
      <alignment horizontal="left" vertical="center" wrapText="1"/>
    </xf>
    <xf numFmtId="167" fontId="3" fillId="0" borderId="53" xfId="41" applyNumberFormat="1" applyFont="1" applyFill="1" applyBorder="1" applyAlignment="1">
      <alignment horizontal="left" vertical="center" wrapText="1"/>
    </xf>
    <xf numFmtId="3" fontId="2" fillId="0" borderId="28" xfId="41" applyNumberFormat="1" applyFont="1" applyFill="1" applyBorder="1" applyAlignment="1">
      <alignment/>
    </xf>
    <xf numFmtId="3" fontId="2" fillId="0" borderId="53" xfId="41" applyNumberFormat="1" applyFont="1" applyFill="1" applyBorder="1" applyAlignment="1">
      <alignment/>
    </xf>
    <xf numFmtId="3" fontId="2" fillId="0" borderId="10" xfId="41" applyNumberFormat="1" applyFont="1" applyFill="1" applyBorder="1" applyAlignment="1">
      <alignment/>
    </xf>
    <xf numFmtId="3" fontId="2" fillId="0" borderId="54" xfId="41" applyNumberFormat="1" applyFont="1" applyFill="1" applyBorder="1" applyAlignment="1">
      <alignment/>
    </xf>
    <xf numFmtId="3" fontId="2" fillId="0" borderId="12" xfId="41" applyNumberFormat="1" applyFont="1" applyFill="1" applyBorder="1" applyAlignment="1">
      <alignment/>
    </xf>
    <xf numFmtId="3" fontId="2" fillId="0" borderId="31" xfId="41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3" fontId="3" fillId="0" borderId="28" xfId="41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 vertical="center" wrapText="1"/>
    </xf>
    <xf numFmtId="3" fontId="3" fillId="0" borderId="53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3" fillId="0" borderId="54" xfId="0" applyNumberFormat="1" applyFont="1" applyFill="1" applyBorder="1" applyAlignment="1">
      <alignment vertical="center" wrapText="1"/>
    </xf>
    <xf numFmtId="3" fontId="3" fillId="0" borderId="31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wrapText="1"/>
    </xf>
    <xf numFmtId="3" fontId="3" fillId="0" borderId="12" xfId="41" applyNumberFormat="1" applyFont="1" applyFill="1" applyBorder="1" applyAlignment="1">
      <alignment horizontal="left" vertical="center" wrapText="1"/>
    </xf>
    <xf numFmtId="3" fontId="2" fillId="0" borderId="28" xfId="0" applyNumberFormat="1" applyFont="1" applyFill="1" applyBorder="1" applyAlignment="1">
      <alignment/>
    </xf>
    <xf numFmtId="3" fontId="3" fillId="0" borderId="5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31" xfId="41" applyNumberFormat="1" applyFont="1" applyFill="1" applyBorder="1" applyAlignment="1">
      <alignment/>
    </xf>
    <xf numFmtId="3" fontId="2" fillId="0" borderId="17" xfId="41" applyNumberFormat="1" applyFont="1" applyFill="1" applyBorder="1" applyAlignment="1">
      <alignment/>
    </xf>
    <xf numFmtId="3" fontId="3" fillId="0" borderId="16" xfId="41" applyNumberFormat="1" applyFont="1" applyFill="1" applyBorder="1" applyAlignment="1">
      <alignment/>
    </xf>
    <xf numFmtId="3" fontId="3" fillId="0" borderId="54" xfId="41" applyNumberFormat="1" applyFont="1" applyFill="1" applyBorder="1" applyAlignment="1">
      <alignment/>
    </xf>
    <xf numFmtId="3" fontId="3" fillId="0" borderId="20" xfId="41" applyNumberFormat="1" applyFont="1" applyFill="1" applyBorder="1" applyAlignment="1">
      <alignment/>
    </xf>
    <xf numFmtId="3" fontId="3" fillId="0" borderId="33" xfId="41" applyNumberFormat="1" applyFont="1" applyFill="1" applyBorder="1" applyAlignment="1">
      <alignment/>
    </xf>
    <xf numFmtId="3" fontId="3" fillId="0" borderId="53" xfId="41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 wrapText="1"/>
    </xf>
    <xf numFmtId="3" fontId="3" fillId="0" borderId="14" xfId="41" applyNumberFormat="1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/>
    </xf>
    <xf numFmtId="168" fontId="5" fillId="0" borderId="47" xfId="41" applyNumberFormat="1" applyFont="1" applyFill="1" applyBorder="1" applyAlignment="1">
      <alignment horizontal="center" vertical="center" wrapText="1"/>
    </xf>
    <xf numFmtId="168" fontId="5" fillId="0" borderId="55" xfId="41" applyNumberFormat="1" applyFont="1" applyFill="1" applyBorder="1" applyAlignment="1">
      <alignment/>
    </xf>
    <xf numFmtId="168" fontId="2" fillId="0" borderId="13" xfId="41" applyNumberFormat="1" applyFont="1" applyFill="1" applyBorder="1" applyAlignment="1">
      <alignment wrapText="1"/>
    </xf>
    <xf numFmtId="168" fontId="4" fillId="0" borderId="13" xfId="41" applyNumberFormat="1" applyFont="1" applyFill="1" applyBorder="1" applyAlignment="1">
      <alignment/>
    </xf>
    <xf numFmtId="168" fontId="4" fillId="0" borderId="11" xfId="41" applyNumberFormat="1" applyFont="1" applyFill="1" applyBorder="1" applyAlignment="1">
      <alignment/>
    </xf>
    <xf numFmtId="168" fontId="5" fillId="0" borderId="11" xfId="41" applyNumberFormat="1" applyFont="1" applyFill="1" applyBorder="1" applyAlignment="1">
      <alignment/>
    </xf>
    <xf numFmtId="168" fontId="4" fillId="0" borderId="13" xfId="41" applyNumberFormat="1" applyFont="1" applyFill="1" applyBorder="1" applyAlignment="1">
      <alignment vertical="center"/>
    </xf>
    <xf numFmtId="168" fontId="5" fillId="0" borderId="13" xfId="41" applyNumberFormat="1" applyFont="1" applyFill="1" applyBorder="1" applyAlignment="1">
      <alignment/>
    </xf>
    <xf numFmtId="168" fontId="4" fillId="0" borderId="56" xfId="41" applyNumberFormat="1" applyFont="1" applyFill="1" applyBorder="1" applyAlignment="1">
      <alignment/>
    </xf>
    <xf numFmtId="168" fontId="5" fillId="0" borderId="56" xfId="41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/>
    </xf>
    <xf numFmtId="168" fontId="2" fillId="0" borderId="54" xfId="41" applyNumberFormat="1" applyFont="1" applyFill="1" applyBorder="1" applyAlignment="1">
      <alignment/>
    </xf>
    <xf numFmtId="0" fontId="8" fillId="0" borderId="37" xfId="0" applyFont="1" applyFill="1" applyBorder="1" applyAlignment="1">
      <alignment horizontal="left" vertical="center" wrapText="1"/>
    </xf>
    <xf numFmtId="167" fontId="3" fillId="0" borderId="54" xfId="41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wrapText="1"/>
    </xf>
    <xf numFmtId="168" fontId="3" fillId="0" borderId="12" xfId="41" applyNumberFormat="1" applyFont="1" applyFill="1" applyBorder="1" applyAlignment="1">
      <alignment horizontal="left" vertical="center" wrapText="1"/>
    </xf>
    <xf numFmtId="3" fontId="3" fillId="0" borderId="10" xfId="41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54" xfId="0" applyNumberFormat="1" applyFont="1" applyFill="1" applyBorder="1" applyAlignment="1">
      <alignment wrapText="1"/>
    </xf>
    <xf numFmtId="0" fontId="3" fillId="0" borderId="4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5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2" fillId="0" borderId="14" xfId="41" applyNumberFormat="1" applyFont="1" applyFill="1" applyBorder="1" applyAlignment="1">
      <alignment/>
    </xf>
    <xf numFmtId="3" fontId="2" fillId="0" borderId="20" xfId="41" applyNumberFormat="1" applyFont="1" applyFill="1" applyBorder="1" applyAlignment="1">
      <alignment/>
    </xf>
    <xf numFmtId="3" fontId="3" fillId="0" borderId="12" xfId="41" applyNumberFormat="1" applyFont="1" applyFill="1" applyBorder="1" applyAlignment="1">
      <alignment/>
    </xf>
    <xf numFmtId="0" fontId="5" fillId="0" borderId="57" xfId="0" applyFont="1" applyFill="1" applyBorder="1" applyAlignment="1">
      <alignment wrapText="1"/>
    </xf>
    <xf numFmtId="0" fontId="5" fillId="0" borderId="58" xfId="0" applyFont="1" applyBorder="1" applyAlignment="1">
      <alignment horizontal="center" vertical="center" wrapText="1"/>
    </xf>
    <xf numFmtId="167" fontId="5" fillId="0" borderId="0" xfId="41" applyNumberFormat="1" applyFont="1" applyFill="1" applyBorder="1" applyAlignment="1" applyProtection="1">
      <alignment vertical="center"/>
      <protection/>
    </xf>
    <xf numFmtId="0" fontId="5" fillId="0" borderId="59" xfId="0" applyFont="1" applyFill="1" applyBorder="1" applyAlignment="1">
      <alignment wrapText="1"/>
    </xf>
    <xf numFmtId="168" fontId="4" fillId="0" borderId="19" xfId="41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3" fillId="0" borderId="14" xfId="41" applyNumberFormat="1" applyFont="1" applyFill="1" applyBorder="1" applyAlignment="1">
      <alignment horizontal="right" vertical="center" wrapText="1"/>
    </xf>
    <xf numFmtId="3" fontId="3" fillId="0" borderId="20" xfId="41" applyNumberFormat="1" applyFont="1" applyFill="1" applyBorder="1" applyAlignment="1">
      <alignment horizontal="right" vertical="center" wrapText="1"/>
    </xf>
    <xf numFmtId="167" fontId="5" fillId="0" borderId="60" xfId="41" applyNumberFormat="1" applyFont="1" applyFill="1" applyBorder="1" applyAlignment="1" applyProtection="1">
      <alignment/>
      <protection/>
    </xf>
    <xf numFmtId="168" fontId="3" fillId="0" borderId="14" xfId="41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10" fillId="0" borderId="25" xfId="0" applyFont="1" applyBorder="1" applyAlignment="1">
      <alignment wrapText="1"/>
    </xf>
    <xf numFmtId="0" fontId="10" fillId="0" borderId="4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3" fontId="2" fillId="0" borderId="28" xfId="0" applyNumberFormat="1" applyFont="1" applyBorder="1" applyAlignment="1">
      <alignment/>
    </xf>
    <xf numFmtId="0" fontId="8" fillId="0" borderId="29" xfId="0" applyFont="1" applyBorder="1" applyAlignment="1">
      <alignment wrapText="1"/>
    </xf>
    <xf numFmtId="0" fontId="8" fillId="0" borderId="18" xfId="0" applyFont="1" applyBorder="1" applyAlignment="1">
      <alignment wrapText="1"/>
    </xf>
    <xf numFmtId="3" fontId="3" fillId="0" borderId="23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3" fontId="5" fillId="0" borderId="6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167" fontId="5" fillId="0" borderId="62" xfId="41" applyNumberFormat="1" applyFont="1" applyFill="1" applyBorder="1" applyAlignment="1" applyProtection="1">
      <alignment horizontal="center" vertical="center"/>
      <protection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indent="2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63" xfId="0" applyFont="1" applyBorder="1" applyAlignment="1">
      <alignment/>
    </xf>
    <xf numFmtId="168" fontId="5" fillId="0" borderId="63" xfId="41" applyNumberFormat="1" applyFont="1" applyFill="1" applyBorder="1" applyAlignment="1">
      <alignment/>
    </xf>
    <xf numFmtId="168" fontId="5" fillId="0" borderId="0" xfId="41" applyNumberFormat="1" applyFont="1" applyFill="1" applyBorder="1" applyAlignment="1">
      <alignment/>
    </xf>
    <xf numFmtId="0" fontId="5" fillId="0" borderId="0" xfId="0" applyFont="1" applyAlignment="1">
      <alignment horizontal="left" indent="4"/>
    </xf>
    <xf numFmtId="0" fontId="0" fillId="0" borderId="12" xfId="0" applyBorder="1" applyAlignment="1">
      <alignment/>
    </xf>
    <xf numFmtId="168" fontId="2" fillId="0" borderId="12" xfId="41" applyNumberFormat="1" applyFont="1" applyFill="1" applyBorder="1" applyAlignment="1">
      <alignment horizontal="center" wrapText="1"/>
    </xf>
    <xf numFmtId="168" fontId="4" fillId="0" borderId="12" xfId="41" applyNumberFormat="1" applyFont="1" applyFill="1" applyBorder="1" applyAlignment="1">
      <alignment/>
    </xf>
    <xf numFmtId="168" fontId="5" fillId="0" borderId="12" xfId="41" applyNumberFormat="1" applyFont="1" applyFill="1" applyBorder="1" applyAlignment="1">
      <alignment horizontal="center" vertical="center"/>
    </xf>
    <xf numFmtId="168" fontId="4" fillId="0" borderId="12" xfId="41" applyNumberFormat="1" applyFont="1" applyFill="1" applyBorder="1" applyAlignment="1">
      <alignment horizontal="center" vertical="center"/>
    </xf>
    <xf numFmtId="168" fontId="4" fillId="0" borderId="12" xfId="41" applyNumberFormat="1" applyFont="1" applyFill="1" applyBorder="1" applyAlignment="1">
      <alignment horizontal="center"/>
    </xf>
    <xf numFmtId="168" fontId="5" fillId="0" borderId="12" xfId="41" applyNumberFormat="1" applyFont="1" applyFill="1" applyBorder="1" applyAlignment="1">
      <alignment/>
    </xf>
    <xf numFmtId="168" fontId="2" fillId="0" borderId="12" xfId="41" applyNumberFormat="1" applyFont="1" applyFill="1" applyBorder="1" applyAlignment="1">
      <alignment horizontal="center" vertical="center" wrapText="1"/>
    </xf>
    <xf numFmtId="168" fontId="5" fillId="0" borderId="14" xfId="41" applyNumberFormat="1" applyFont="1" applyFill="1" applyBorder="1" applyAlignment="1">
      <alignment/>
    </xf>
    <xf numFmtId="168" fontId="5" fillId="0" borderId="10" xfId="41" applyNumberFormat="1" applyFont="1" applyFill="1" applyBorder="1" applyAlignment="1">
      <alignment horizontal="center"/>
    </xf>
    <xf numFmtId="168" fontId="5" fillId="0" borderId="16" xfId="41" applyNumberFormat="1" applyFont="1" applyFill="1" applyBorder="1" applyAlignment="1">
      <alignment horizontal="center" vertical="center" wrapText="1"/>
    </xf>
    <xf numFmtId="3" fontId="3" fillId="0" borderId="10" xfId="41" applyNumberFormat="1" applyFont="1" applyFill="1" applyBorder="1" applyAlignment="1">
      <alignment horizontal="right" vertical="center" wrapText="1"/>
    </xf>
    <xf numFmtId="3" fontId="3" fillId="0" borderId="12" xfId="41" applyNumberFormat="1" applyFont="1" applyFill="1" applyBorder="1" applyAlignment="1">
      <alignment horizontal="right" vertical="center" wrapText="1"/>
    </xf>
    <xf numFmtId="0" fontId="10" fillId="0" borderId="3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3" fillId="0" borderId="54" xfId="41" applyNumberFormat="1" applyFont="1" applyFill="1" applyBorder="1" applyAlignment="1">
      <alignment/>
    </xf>
    <xf numFmtId="3" fontId="2" fillId="0" borderId="12" xfId="41" applyNumberFormat="1" applyFont="1" applyFill="1" applyBorder="1" applyAlignment="1">
      <alignment horizontal="right" vertical="center"/>
    </xf>
    <xf numFmtId="3" fontId="3" fillId="0" borderId="54" xfId="41" applyNumberFormat="1" applyFont="1" applyFill="1" applyBorder="1" applyAlignment="1">
      <alignment horizontal="right" vertical="center"/>
    </xf>
    <xf numFmtId="0" fontId="3" fillId="0" borderId="58" xfId="0" applyFont="1" applyBorder="1" applyAlignment="1">
      <alignment horizontal="center" vertical="center" wrapText="1"/>
    </xf>
    <xf numFmtId="168" fontId="3" fillId="0" borderId="64" xfId="0" applyNumberFormat="1" applyFont="1" applyFill="1" applyBorder="1" applyAlignment="1">
      <alignment horizontal="center" vertical="center" wrapText="1"/>
    </xf>
    <xf numFmtId="168" fontId="2" fillId="0" borderId="36" xfId="41" applyNumberFormat="1" applyFont="1" applyFill="1" applyBorder="1" applyAlignment="1">
      <alignment wrapText="1"/>
    </xf>
    <xf numFmtId="168" fontId="2" fillId="0" borderId="21" xfId="41" applyNumberFormat="1" applyFont="1" applyFill="1" applyBorder="1" applyAlignment="1">
      <alignment wrapText="1"/>
    </xf>
    <xf numFmtId="168" fontId="2" fillId="0" borderId="21" xfId="41" applyNumberFormat="1" applyFont="1" applyFill="1" applyBorder="1" applyAlignment="1">
      <alignment wrapText="1"/>
    </xf>
    <xf numFmtId="168" fontId="3" fillId="0" borderId="21" xfId="41" applyNumberFormat="1" applyFont="1" applyFill="1" applyBorder="1" applyAlignment="1">
      <alignment wrapText="1"/>
    </xf>
    <xf numFmtId="0" fontId="11" fillId="0" borderId="21" xfId="0" applyFont="1" applyFill="1" applyBorder="1" applyAlignment="1">
      <alignment/>
    </xf>
    <xf numFmtId="168" fontId="3" fillId="0" borderId="65" xfId="41" applyNumberFormat="1" applyFont="1" applyFill="1" applyBorder="1" applyAlignment="1">
      <alignment wrapText="1"/>
    </xf>
    <xf numFmtId="168" fontId="3" fillId="0" borderId="58" xfId="41" applyNumberFormat="1" applyFont="1" applyFill="1" applyBorder="1" applyAlignment="1">
      <alignment vertical="center" wrapText="1"/>
    </xf>
    <xf numFmtId="168" fontId="3" fillId="0" borderId="28" xfId="41" applyNumberFormat="1" applyFont="1" applyFill="1" applyBorder="1" applyAlignment="1">
      <alignment horizontal="center" vertical="center" wrapText="1"/>
    </xf>
    <xf numFmtId="168" fontId="2" fillId="0" borderId="12" xfId="41" applyNumberFormat="1" applyFont="1" applyFill="1" applyBorder="1" applyAlignment="1">
      <alignment/>
    </xf>
    <xf numFmtId="168" fontId="3" fillId="0" borderId="12" xfId="41" applyNumberFormat="1" applyFont="1" applyFill="1" applyBorder="1" applyAlignment="1">
      <alignment vertical="top" wrapText="1"/>
    </xf>
    <xf numFmtId="168" fontId="3" fillId="0" borderId="12" xfId="41" applyNumberFormat="1" applyFont="1" applyFill="1" applyBorder="1" applyAlignment="1">
      <alignment/>
    </xf>
    <xf numFmtId="168" fontId="11" fillId="0" borderId="12" xfId="41" applyNumberFormat="1" applyFont="1" applyFill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8" fontId="5" fillId="0" borderId="31" xfId="0" applyNumberFormat="1" applyFont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7" fontId="8" fillId="0" borderId="66" xfId="41" applyNumberFormat="1" applyFont="1" applyFill="1" applyBorder="1" applyAlignment="1">
      <alignment horizontal="center" vertical="center" wrapText="1"/>
    </xf>
    <xf numFmtId="167" fontId="8" fillId="0" borderId="67" xfId="41" applyNumberFormat="1" applyFont="1" applyFill="1" applyBorder="1" applyAlignment="1">
      <alignment horizontal="center" vertical="center" wrapText="1"/>
    </xf>
    <xf numFmtId="167" fontId="8" fillId="0" borderId="28" xfId="41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67" fontId="8" fillId="0" borderId="28" xfId="41" applyNumberFormat="1" applyFont="1" applyFill="1" applyBorder="1" applyAlignment="1">
      <alignment horizontal="center" vertical="center"/>
    </xf>
    <xf numFmtId="167" fontId="8" fillId="0" borderId="68" xfId="41" applyNumberFormat="1" applyFont="1" applyFill="1" applyBorder="1" applyAlignment="1">
      <alignment horizontal="center" vertical="center" wrapText="1"/>
    </xf>
    <xf numFmtId="167" fontId="8" fillId="0" borderId="23" xfId="41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9" fillId="0" borderId="7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9" fillId="0" borderId="66" xfId="41" applyNumberFormat="1" applyFont="1" applyFill="1" applyBorder="1" applyAlignment="1">
      <alignment horizontal="center" vertical="center" wrapText="1"/>
    </xf>
    <xf numFmtId="1" fontId="9" fillId="0" borderId="74" xfId="41" applyNumberFormat="1" applyFont="1" applyFill="1" applyBorder="1" applyAlignment="1">
      <alignment horizontal="center" vertical="center" wrapText="1"/>
    </xf>
    <xf numFmtId="1" fontId="9" fillId="0" borderId="54" xfId="4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41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" fontId="13" fillId="0" borderId="66" xfId="41" applyNumberFormat="1" applyFont="1" applyFill="1" applyBorder="1" applyAlignment="1">
      <alignment horizontal="center" vertical="center" wrapText="1"/>
    </xf>
    <xf numFmtId="1" fontId="13" fillId="0" borderId="74" xfId="41" applyNumberFormat="1" applyFont="1" applyFill="1" applyBorder="1" applyAlignment="1">
      <alignment horizontal="center" vertical="center" wrapText="1"/>
    </xf>
    <xf numFmtId="1" fontId="13" fillId="0" borderId="54" xfId="41" applyNumberFormat="1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13" fillId="0" borderId="79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13" fillId="0" borderId="80" xfId="0" applyFont="1" applyBorder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H23"/>
  <sheetViews>
    <sheetView view="pageLayout" workbookViewId="0" topLeftCell="A1">
      <selection activeCell="H23" sqref="H23"/>
    </sheetView>
  </sheetViews>
  <sheetFormatPr defaultColWidth="9.140625" defaultRowHeight="12.75"/>
  <cols>
    <col min="1" max="1" width="47.57421875" style="23" customWidth="1"/>
    <col min="2" max="2" width="11.00390625" style="22" bestFit="1" customWidth="1"/>
    <col min="3" max="4" width="11.00390625" style="22" customWidth="1"/>
    <col min="5" max="5" width="49.00390625" style="22" bestFit="1" customWidth="1"/>
    <col min="6" max="6" width="12.00390625" style="24" bestFit="1" customWidth="1"/>
    <col min="7" max="7" width="10.7109375" style="22" customWidth="1"/>
    <col min="8" max="8" width="11.140625" style="22" customWidth="1"/>
    <col min="9" max="16384" width="9.140625" style="22" customWidth="1"/>
  </cols>
  <sheetData>
    <row r="1" spans="1:8" ht="30.75" thickBot="1">
      <c r="A1" s="20" t="s">
        <v>19</v>
      </c>
      <c r="B1" s="21" t="s">
        <v>190</v>
      </c>
      <c r="C1" s="21" t="s">
        <v>189</v>
      </c>
      <c r="D1" s="21" t="s">
        <v>190</v>
      </c>
      <c r="E1" s="21" t="s">
        <v>20</v>
      </c>
      <c r="F1" s="21" t="s">
        <v>190</v>
      </c>
      <c r="G1" s="318" t="s">
        <v>189</v>
      </c>
      <c r="H1" s="21" t="s">
        <v>190</v>
      </c>
    </row>
    <row r="2" spans="1:8" s="57" customFormat="1" ht="15">
      <c r="A2" s="98" t="s">
        <v>21</v>
      </c>
      <c r="B2" s="99"/>
      <c r="C2" s="99"/>
      <c r="D2" s="99"/>
      <c r="E2" s="100" t="s">
        <v>22</v>
      </c>
      <c r="F2" s="327"/>
      <c r="G2" s="319"/>
      <c r="H2" s="99"/>
    </row>
    <row r="3" spans="1:8" s="57" customFormat="1" ht="13.5">
      <c r="A3" s="101" t="s">
        <v>31</v>
      </c>
      <c r="B3" s="53"/>
      <c r="C3" s="52"/>
      <c r="D3" s="52"/>
      <c r="E3" s="52" t="s">
        <v>23</v>
      </c>
      <c r="F3" s="328">
        <v>168229</v>
      </c>
      <c r="G3" s="320">
        <v>6872</v>
      </c>
      <c r="H3" s="52">
        <f>SUM(F3:G3)</f>
        <v>175101</v>
      </c>
    </row>
    <row r="4" spans="1:8" s="57" customFormat="1" ht="13.5">
      <c r="A4" s="102" t="s">
        <v>121</v>
      </c>
      <c r="B4" s="53"/>
      <c r="C4" s="52"/>
      <c r="D4" s="52"/>
      <c r="E4" s="52" t="s">
        <v>59</v>
      </c>
      <c r="F4" s="328">
        <v>22226</v>
      </c>
      <c r="G4" s="320">
        <v>892</v>
      </c>
      <c r="H4" s="52">
        <f>SUM(F4:G4)</f>
        <v>23118</v>
      </c>
    </row>
    <row r="5" spans="1:8" s="57" customFormat="1" ht="13.5">
      <c r="A5" s="102" t="s">
        <v>94</v>
      </c>
      <c r="B5" s="53">
        <v>17404</v>
      </c>
      <c r="C5" s="53">
        <v>1842</v>
      </c>
      <c r="D5" s="53">
        <f>SUM(B5:C5)</f>
        <v>19246</v>
      </c>
      <c r="E5" s="53" t="s">
        <v>33</v>
      </c>
      <c r="F5" s="328">
        <v>31426</v>
      </c>
      <c r="G5" s="321">
        <v>-347</v>
      </c>
      <c r="H5" s="52">
        <f>SUM(F5:G5)</f>
        <v>31079</v>
      </c>
    </row>
    <row r="6" spans="1:8" s="57" customFormat="1" ht="13.5">
      <c r="A6" s="102" t="s">
        <v>128</v>
      </c>
      <c r="B6" s="53">
        <v>175076</v>
      </c>
      <c r="C6" s="53">
        <v>5575</v>
      </c>
      <c r="D6" s="53">
        <f>SUM(B6:C6)</f>
        <v>180651</v>
      </c>
      <c r="E6" s="53" t="s">
        <v>129</v>
      </c>
      <c r="F6" s="328">
        <v>7596</v>
      </c>
      <c r="G6" s="321"/>
      <c r="H6" s="52">
        <f>SUM(F6:G6)</f>
        <v>7596</v>
      </c>
    </row>
    <row r="7" spans="1:8" s="57" customFormat="1" ht="13.5">
      <c r="A7" s="102" t="s">
        <v>132</v>
      </c>
      <c r="B7" s="53"/>
      <c r="C7" s="53"/>
      <c r="D7" s="53"/>
      <c r="E7" s="53" t="s">
        <v>130</v>
      </c>
      <c r="F7" s="53"/>
      <c r="G7" s="321"/>
      <c r="H7" s="52"/>
    </row>
    <row r="8" spans="1:8" s="57" customFormat="1" ht="13.5">
      <c r="A8" s="102" t="s">
        <v>125</v>
      </c>
      <c r="B8" s="53"/>
      <c r="C8" s="53"/>
      <c r="D8" s="53"/>
      <c r="E8" s="53" t="s">
        <v>124</v>
      </c>
      <c r="F8" s="53"/>
      <c r="G8" s="321"/>
      <c r="H8" s="52"/>
    </row>
    <row r="9" spans="1:8" s="57" customFormat="1" ht="13.5">
      <c r="A9" s="102" t="s">
        <v>122</v>
      </c>
      <c r="B9" s="53">
        <v>36997</v>
      </c>
      <c r="C9" s="53"/>
      <c r="D9" s="53">
        <f>SUM(B9:C9)</f>
        <v>36997</v>
      </c>
      <c r="E9" s="53" t="s">
        <v>24</v>
      </c>
      <c r="F9" s="53"/>
      <c r="G9" s="321"/>
      <c r="H9" s="52"/>
    </row>
    <row r="10" spans="1:8" s="57" customFormat="1" ht="13.5">
      <c r="A10" s="102" t="s">
        <v>32</v>
      </c>
      <c r="B10" s="53"/>
      <c r="C10" s="53"/>
      <c r="D10" s="53"/>
      <c r="E10" s="53" t="s">
        <v>126</v>
      </c>
      <c r="F10" s="53"/>
      <c r="G10" s="321"/>
      <c r="H10" s="52"/>
    </row>
    <row r="11" spans="1:8" s="57" customFormat="1" ht="13.5">
      <c r="A11" s="102" t="s">
        <v>171</v>
      </c>
      <c r="B11" s="166"/>
      <c r="C11" s="166"/>
      <c r="D11" s="166"/>
      <c r="E11" s="53" t="s">
        <v>155</v>
      </c>
      <c r="F11" s="53"/>
      <c r="G11" s="322"/>
      <c r="H11" s="52"/>
    </row>
    <row r="12" spans="1:8" s="57" customFormat="1" ht="15">
      <c r="A12" s="103" t="s">
        <v>27</v>
      </c>
      <c r="B12" s="104">
        <f>SUM(B3:B11)</f>
        <v>229477</v>
      </c>
      <c r="C12" s="104">
        <f>SUM(C3:C11)</f>
        <v>7417</v>
      </c>
      <c r="D12" s="104">
        <f>SUM(D3:D11)</f>
        <v>236894</v>
      </c>
      <c r="E12" s="55" t="s">
        <v>25</v>
      </c>
      <c r="F12" s="329">
        <f>SUM(F3:F6)</f>
        <v>229477</v>
      </c>
      <c r="G12" s="323">
        <f>SUM(G3:G11)</f>
        <v>7417</v>
      </c>
      <c r="H12" s="104">
        <f>SUM(H3:H11)</f>
        <v>236894</v>
      </c>
    </row>
    <row r="13" spans="1:8" s="57" customFormat="1" ht="15">
      <c r="A13" s="105"/>
      <c r="B13" s="106"/>
      <c r="C13" s="106"/>
      <c r="D13" s="106"/>
      <c r="E13" s="55"/>
      <c r="F13" s="329"/>
      <c r="G13" s="324"/>
      <c r="H13" s="106"/>
    </row>
    <row r="14" spans="1:8" s="57" customFormat="1" ht="15">
      <c r="A14" s="107" t="s">
        <v>28</v>
      </c>
      <c r="B14" s="53"/>
      <c r="C14" s="53"/>
      <c r="D14" s="53"/>
      <c r="E14" s="55"/>
      <c r="F14" s="330"/>
      <c r="G14" s="321"/>
      <c r="H14" s="53"/>
    </row>
    <row r="15" spans="1:8" s="57" customFormat="1" ht="15">
      <c r="A15" s="165" t="s">
        <v>131</v>
      </c>
      <c r="B15" s="53"/>
      <c r="C15" s="53">
        <v>18</v>
      </c>
      <c r="D15" s="53">
        <v>18</v>
      </c>
      <c r="E15" s="56" t="s">
        <v>26</v>
      </c>
      <c r="F15" s="331"/>
      <c r="G15" s="321"/>
      <c r="H15" s="53"/>
    </row>
    <row r="16" spans="1:8" s="57" customFormat="1" ht="13.5">
      <c r="A16" s="108" t="s">
        <v>165</v>
      </c>
      <c r="B16" s="53"/>
      <c r="C16" s="53"/>
      <c r="D16" s="53"/>
      <c r="E16" s="53" t="s">
        <v>123</v>
      </c>
      <c r="F16" s="328">
        <v>840</v>
      </c>
      <c r="G16" s="321">
        <v>18</v>
      </c>
      <c r="H16" s="53">
        <v>858</v>
      </c>
    </row>
    <row r="17" spans="1:8" s="57" customFormat="1" ht="13.5">
      <c r="A17" s="102" t="s">
        <v>166</v>
      </c>
      <c r="B17" s="53"/>
      <c r="C17" s="53"/>
      <c r="D17" s="53"/>
      <c r="E17" s="53" t="s">
        <v>76</v>
      </c>
      <c r="F17" s="53"/>
      <c r="G17" s="321"/>
      <c r="H17" s="53"/>
    </row>
    <row r="18" spans="1:8" s="57" customFormat="1" ht="13.5">
      <c r="A18" s="102" t="s">
        <v>167</v>
      </c>
      <c r="B18" s="53"/>
      <c r="C18" s="53"/>
      <c r="D18" s="53"/>
      <c r="E18" s="53" t="s">
        <v>156</v>
      </c>
      <c r="F18" s="53"/>
      <c r="G18" s="321"/>
      <c r="H18" s="53"/>
    </row>
    <row r="19" spans="1:8" s="57" customFormat="1" ht="13.5">
      <c r="A19" s="102" t="s">
        <v>168</v>
      </c>
      <c r="B19" s="53"/>
      <c r="C19" s="53"/>
      <c r="D19" s="53"/>
      <c r="E19" s="54" t="s">
        <v>77</v>
      </c>
      <c r="F19" s="53"/>
      <c r="G19" s="321"/>
      <c r="H19" s="53"/>
    </row>
    <row r="20" spans="1:8" s="57" customFormat="1" ht="13.5">
      <c r="A20" s="102" t="s">
        <v>169</v>
      </c>
      <c r="B20" s="53">
        <v>840</v>
      </c>
      <c r="C20" s="53"/>
      <c r="D20" s="53">
        <v>840</v>
      </c>
      <c r="E20" s="53" t="s">
        <v>127</v>
      </c>
      <c r="F20" s="53"/>
      <c r="G20" s="321"/>
      <c r="H20" s="53"/>
    </row>
    <row r="21" spans="1:8" s="57" customFormat="1" ht="13.5">
      <c r="A21" s="102" t="s">
        <v>170</v>
      </c>
      <c r="B21" s="53"/>
      <c r="C21" s="53"/>
      <c r="D21" s="53"/>
      <c r="E21" s="53" t="s">
        <v>78</v>
      </c>
      <c r="F21" s="53"/>
      <c r="G21" s="321"/>
      <c r="H21" s="53"/>
    </row>
    <row r="22" spans="1:8" s="57" customFormat="1" ht="15.75" thickBot="1">
      <c r="A22" s="147" t="s">
        <v>79</v>
      </c>
      <c r="B22" s="148">
        <v>840</v>
      </c>
      <c r="C22" s="148">
        <f>SUM(C15:C21)</f>
        <v>18</v>
      </c>
      <c r="D22" s="148">
        <f>SUM(B22:C22)</f>
        <v>858</v>
      </c>
      <c r="E22" s="149" t="s">
        <v>29</v>
      </c>
      <c r="F22" s="265">
        <f>SUM(F16:F21)</f>
        <v>840</v>
      </c>
      <c r="G22" s="325">
        <v>18</v>
      </c>
      <c r="H22" s="148">
        <f>SUM(F22:G22)</f>
        <v>858</v>
      </c>
    </row>
    <row r="23" spans="1:8" s="112" customFormat="1" ht="15.75" thickBot="1">
      <c r="A23" s="109" t="s">
        <v>30</v>
      </c>
      <c r="B23" s="110">
        <f>SUM(B12,B22)</f>
        <v>230317</v>
      </c>
      <c r="C23" s="110">
        <f>SUM(C12,C22)</f>
        <v>7435</v>
      </c>
      <c r="D23" s="110">
        <f>SUM(D12,D22)</f>
        <v>237752</v>
      </c>
      <c r="E23" s="111" t="s">
        <v>30</v>
      </c>
      <c r="F23" s="111">
        <f>SUM(F12+F22)</f>
        <v>230317</v>
      </c>
      <c r="G23" s="326">
        <f>SUM(G12,G22)</f>
        <v>7435</v>
      </c>
      <c r="H23" s="110">
        <f>SUM(H12,H22)</f>
        <v>237752</v>
      </c>
    </row>
  </sheetData>
  <sheetProtection/>
  <printOptions/>
  <pageMargins left="0.2362204724409449" right="0.15748031496062992" top="1.141732283464567" bottom="0.7480314960629921" header="0.31496062992125984" footer="0.31496062992125984"/>
  <pageSetup fitToHeight="1" fitToWidth="1" horizontalDpi="600" verticalDpi="600" orientation="landscape" paperSize="9" scale="89" r:id="rId1"/>
  <headerFooter>
    <oddHeader>&amp;C&amp;"Book Antiqua,Félkövér"&amp;11Keszthely és Környéke Kistérségi Többcélú Társulás
költségvetési mérlege közgazdasági tagolásban
2023. év&amp;R&amp;"Book Antiqua,Félkövér"1. melléklet
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1:F35"/>
  <sheetViews>
    <sheetView view="pageLayout" workbookViewId="0" topLeftCell="A15">
      <selection activeCell="F31" sqref="F31"/>
    </sheetView>
  </sheetViews>
  <sheetFormatPr defaultColWidth="9.140625" defaultRowHeight="12.75"/>
  <cols>
    <col min="1" max="1" width="9.140625" style="3" customWidth="1"/>
    <col min="2" max="2" width="5.57421875" style="19" customWidth="1"/>
    <col min="3" max="3" width="58.00390625" style="3" customWidth="1"/>
    <col min="4" max="4" width="14.140625" style="8" bestFit="1" customWidth="1"/>
    <col min="5" max="5" width="11.140625" style="3" customWidth="1"/>
    <col min="6" max="6" width="14.7109375" style="3" customWidth="1"/>
    <col min="7" max="7" width="14.140625" style="3" bestFit="1" customWidth="1"/>
    <col min="8" max="16384" width="9.140625" style="3" customWidth="1"/>
  </cols>
  <sheetData>
    <row r="1" spans="2:6" ht="30.75" thickBot="1">
      <c r="B1" s="68" t="s">
        <v>12</v>
      </c>
      <c r="C1" s="59" t="s">
        <v>13</v>
      </c>
      <c r="D1" s="220" t="s">
        <v>173</v>
      </c>
      <c r="E1" s="230" t="s">
        <v>189</v>
      </c>
      <c r="F1" s="73" t="s">
        <v>190</v>
      </c>
    </row>
    <row r="2" spans="2:6" s="97" customFormat="1" ht="15">
      <c r="B2" s="130" t="s">
        <v>51</v>
      </c>
      <c r="C2" s="131" t="s">
        <v>50</v>
      </c>
      <c r="D2" s="221">
        <f>D3+D11+D12+D9+D13</f>
        <v>192480</v>
      </c>
      <c r="E2" s="114">
        <f>SUM(E9,E12)</f>
        <v>7417</v>
      </c>
      <c r="F2" s="258">
        <f>SUM(F9,F12)</f>
        <v>199897</v>
      </c>
    </row>
    <row r="3" spans="2:6" s="97" customFormat="1" ht="16.5">
      <c r="B3" s="115">
        <v>1</v>
      </c>
      <c r="C3" s="116" t="s">
        <v>119</v>
      </c>
      <c r="D3" s="222"/>
      <c r="E3" s="124"/>
      <c r="F3" s="259"/>
    </row>
    <row r="4" spans="2:6" s="97" customFormat="1" ht="16.5">
      <c r="B4" s="115"/>
      <c r="C4" s="118" t="s">
        <v>161</v>
      </c>
      <c r="D4" s="222"/>
      <c r="E4" s="124"/>
      <c r="F4" s="259"/>
    </row>
    <row r="5" spans="2:6" s="97" customFormat="1" ht="16.5">
      <c r="B5" s="115"/>
      <c r="C5" s="117" t="s">
        <v>96</v>
      </c>
      <c r="D5" s="222"/>
      <c r="E5" s="124"/>
      <c r="F5" s="259"/>
    </row>
    <row r="6" spans="2:6" s="97" customFormat="1" ht="33">
      <c r="B6" s="115"/>
      <c r="C6" s="118" t="s">
        <v>157</v>
      </c>
      <c r="D6" s="222"/>
      <c r="E6" s="124"/>
      <c r="F6" s="259"/>
    </row>
    <row r="7" spans="2:6" s="97" customFormat="1" ht="33">
      <c r="B7" s="115"/>
      <c r="C7" s="118" t="s">
        <v>102</v>
      </c>
      <c r="D7" s="222"/>
      <c r="E7" s="124"/>
      <c r="F7" s="259"/>
    </row>
    <row r="8" spans="2:6" s="97" customFormat="1" ht="16.5">
      <c r="B8" s="115"/>
      <c r="C8" s="117" t="s">
        <v>95</v>
      </c>
      <c r="D8" s="222"/>
      <c r="E8" s="124"/>
      <c r="F8" s="259"/>
    </row>
    <row r="9" spans="2:6" s="97" customFormat="1" ht="16.5">
      <c r="B9" s="115">
        <v>2</v>
      </c>
      <c r="C9" s="116" t="s">
        <v>97</v>
      </c>
      <c r="D9" s="223">
        <v>175076</v>
      </c>
      <c r="E9" s="116">
        <v>5575</v>
      </c>
      <c r="F9" s="260">
        <f>SUM(D9:E9)</f>
        <v>180651</v>
      </c>
    </row>
    <row r="10" spans="2:6" s="97" customFormat="1" ht="16.5">
      <c r="B10" s="115"/>
      <c r="C10" s="117" t="s">
        <v>118</v>
      </c>
      <c r="D10" s="223">
        <v>175076</v>
      </c>
      <c r="E10" s="116">
        <v>5575</v>
      </c>
      <c r="F10" s="260">
        <f>SUM(D10:E10)</f>
        <v>180651</v>
      </c>
    </row>
    <row r="11" spans="2:6" s="4" customFormat="1" ht="16.5">
      <c r="B11" s="115">
        <v>3</v>
      </c>
      <c r="C11" s="116" t="s">
        <v>18</v>
      </c>
      <c r="D11" s="222"/>
      <c r="E11" s="116"/>
      <c r="F11" s="260"/>
    </row>
    <row r="12" spans="2:6" s="4" customFormat="1" ht="16.5">
      <c r="B12" s="120">
        <v>4</v>
      </c>
      <c r="C12" s="121" t="s">
        <v>84</v>
      </c>
      <c r="D12" s="224">
        <v>17404</v>
      </c>
      <c r="E12" s="116">
        <v>1842</v>
      </c>
      <c r="F12" s="260">
        <f>SUM(D12:E12)</f>
        <v>19246</v>
      </c>
    </row>
    <row r="13" spans="2:6" s="4" customFormat="1" ht="16.5">
      <c r="B13" s="119">
        <v>5</v>
      </c>
      <c r="C13" s="116" t="s">
        <v>99</v>
      </c>
      <c r="D13" s="222"/>
      <c r="E13" s="116"/>
      <c r="F13" s="260"/>
    </row>
    <row r="14" spans="2:6" s="4" customFormat="1" ht="16.5">
      <c r="B14" s="115"/>
      <c r="C14" s="116"/>
      <c r="D14" s="223"/>
      <c r="E14" s="116"/>
      <c r="F14" s="260"/>
    </row>
    <row r="15" spans="2:6" s="4" customFormat="1" ht="16.5">
      <c r="B15" s="113" t="s">
        <v>52</v>
      </c>
      <c r="C15" s="114" t="s">
        <v>53</v>
      </c>
      <c r="D15" s="225">
        <f>SUM(D16+D17+D18+D19+D20)</f>
        <v>229477</v>
      </c>
      <c r="E15" s="124">
        <f>SUM(E16:E20)</f>
        <v>7417</v>
      </c>
      <c r="F15" s="259">
        <f>SUM(F16:F20)</f>
        <v>236894</v>
      </c>
    </row>
    <row r="16" spans="2:6" s="4" customFormat="1" ht="16.5">
      <c r="B16" s="115">
        <v>1</v>
      </c>
      <c r="C16" s="116" t="s">
        <v>0</v>
      </c>
      <c r="D16" s="223">
        <v>168229</v>
      </c>
      <c r="E16" s="116">
        <v>6872</v>
      </c>
      <c r="F16" s="260">
        <f aca="true" t="shared" si="0" ref="F16:F21">SUM(D16:E16)</f>
        <v>175101</v>
      </c>
    </row>
    <row r="17" spans="2:6" s="4" customFormat="1" ht="33">
      <c r="B17" s="115">
        <v>2</v>
      </c>
      <c r="C17" s="122" t="s">
        <v>100</v>
      </c>
      <c r="D17" s="226">
        <v>22226</v>
      </c>
      <c r="E17" s="116">
        <v>892</v>
      </c>
      <c r="F17" s="260">
        <f t="shared" si="0"/>
        <v>23118</v>
      </c>
    </row>
    <row r="18" spans="2:6" s="4" customFormat="1" ht="16.5">
      <c r="B18" s="115">
        <v>3</v>
      </c>
      <c r="C18" s="116" t="s">
        <v>9</v>
      </c>
      <c r="D18" s="223">
        <v>31426</v>
      </c>
      <c r="E18" s="116">
        <v>-347</v>
      </c>
      <c r="F18" s="260">
        <f t="shared" si="0"/>
        <v>31079</v>
      </c>
    </row>
    <row r="19" spans="2:6" s="4" customFormat="1" ht="16.5">
      <c r="B19" s="115">
        <v>4</v>
      </c>
      <c r="C19" s="116" t="s">
        <v>14</v>
      </c>
      <c r="D19" s="222"/>
      <c r="E19" s="116"/>
      <c r="F19" s="260"/>
    </row>
    <row r="20" spans="2:6" s="4" customFormat="1" ht="16.5">
      <c r="B20" s="115">
        <v>5</v>
      </c>
      <c r="C20" s="116" t="s">
        <v>6</v>
      </c>
      <c r="D20" s="223">
        <v>7596</v>
      </c>
      <c r="E20" s="116"/>
      <c r="F20" s="260">
        <f t="shared" si="0"/>
        <v>7596</v>
      </c>
    </row>
    <row r="21" spans="2:6" s="4" customFormat="1" ht="16.5">
      <c r="B21" s="115"/>
      <c r="C21" s="117" t="s">
        <v>134</v>
      </c>
      <c r="D21" s="223">
        <v>7596</v>
      </c>
      <c r="E21" s="116"/>
      <c r="F21" s="260">
        <f t="shared" si="0"/>
        <v>7596</v>
      </c>
    </row>
    <row r="22" spans="2:6" s="4" customFormat="1" ht="16.5">
      <c r="B22" s="115"/>
      <c r="C22" s="116"/>
      <c r="D22" s="223"/>
      <c r="E22" s="116"/>
      <c r="F22" s="260"/>
    </row>
    <row r="23" spans="2:6" s="97" customFormat="1" ht="15">
      <c r="B23" s="123"/>
      <c r="C23" s="124" t="s">
        <v>133</v>
      </c>
      <c r="D23" s="227">
        <f>D2-D15</f>
        <v>-36997</v>
      </c>
      <c r="E23" s="124"/>
      <c r="F23" s="259">
        <v>-36997</v>
      </c>
    </row>
    <row r="24" spans="2:6" s="97" customFormat="1" ht="15">
      <c r="B24" s="123"/>
      <c r="C24" s="124"/>
      <c r="D24" s="227"/>
      <c r="E24" s="124"/>
      <c r="F24" s="259"/>
    </row>
    <row r="25" spans="2:6" s="97" customFormat="1" ht="15">
      <c r="B25" s="123" t="s">
        <v>54</v>
      </c>
      <c r="C25" s="124" t="s">
        <v>16</v>
      </c>
      <c r="D25" s="222">
        <v>0</v>
      </c>
      <c r="E25" s="124"/>
      <c r="F25" s="259"/>
    </row>
    <row r="26" spans="2:6" s="97" customFormat="1" ht="15">
      <c r="B26" s="113"/>
      <c r="C26" s="114"/>
      <c r="D26" s="225"/>
      <c r="E26" s="124"/>
      <c r="F26" s="259"/>
    </row>
    <row r="27" spans="2:6" s="4" customFormat="1" ht="16.5">
      <c r="B27" s="113" t="s">
        <v>55</v>
      </c>
      <c r="C27" s="114" t="s">
        <v>15</v>
      </c>
      <c r="D27" s="225">
        <v>36997</v>
      </c>
      <c r="E27" s="124"/>
      <c r="F27" s="259">
        <v>36997</v>
      </c>
    </row>
    <row r="28" spans="2:6" s="4" customFormat="1" ht="16.5">
      <c r="B28" s="115"/>
      <c r="C28" s="122" t="s">
        <v>86</v>
      </c>
      <c r="D28" s="223">
        <v>36997</v>
      </c>
      <c r="E28" s="116"/>
      <c r="F28" s="260">
        <f>SUM(D28:E28)</f>
        <v>36997</v>
      </c>
    </row>
    <row r="29" spans="2:6" s="4" customFormat="1" ht="16.5">
      <c r="B29" s="119"/>
      <c r="C29" s="125"/>
      <c r="D29" s="228"/>
      <c r="E29" s="116"/>
      <c r="F29" s="260"/>
    </row>
    <row r="30" spans="2:6" s="97" customFormat="1" ht="15">
      <c r="B30" s="126"/>
      <c r="C30" s="127" t="s">
        <v>56</v>
      </c>
      <c r="D30" s="278">
        <f>SUM(D27,D2)</f>
        <v>229477</v>
      </c>
      <c r="E30" s="279">
        <f>SUM(E27,E2)</f>
        <v>7417</v>
      </c>
      <c r="F30" s="277">
        <f>SUM(F27,F2)</f>
        <v>236894</v>
      </c>
    </row>
    <row r="31" spans="2:6" s="97" customFormat="1" ht="15">
      <c r="B31" s="126"/>
      <c r="C31" s="127" t="s">
        <v>57</v>
      </c>
      <c r="D31" s="229">
        <f>D15+D25</f>
        <v>229477</v>
      </c>
      <c r="E31" s="276">
        <v>7417</v>
      </c>
      <c r="F31" s="259">
        <f>SUM(D31:E31)</f>
        <v>236894</v>
      </c>
    </row>
    <row r="32" spans="2:6" s="97" customFormat="1" ht="15">
      <c r="B32" s="126"/>
      <c r="C32" s="127"/>
      <c r="D32" s="229"/>
      <c r="E32" s="124"/>
      <c r="F32" s="259"/>
    </row>
    <row r="33" spans="2:6" s="4" customFormat="1" ht="16.5">
      <c r="B33" s="115"/>
      <c r="C33" s="124" t="s">
        <v>187</v>
      </c>
      <c r="D33" s="227"/>
      <c r="E33" s="116"/>
      <c r="F33" s="260"/>
    </row>
    <row r="34" spans="2:6" s="4" customFormat="1" ht="16.5">
      <c r="B34" s="115"/>
      <c r="C34" s="124" t="s">
        <v>185</v>
      </c>
      <c r="D34" s="223">
        <v>1</v>
      </c>
      <c r="E34" s="116"/>
      <c r="F34" s="260">
        <v>1</v>
      </c>
    </row>
    <row r="35" spans="2:6" s="4" customFormat="1" ht="17.25" thickBot="1">
      <c r="B35" s="128"/>
      <c r="C35" s="129" t="s">
        <v>186</v>
      </c>
      <c r="D35" s="256">
        <v>35</v>
      </c>
      <c r="E35" s="257"/>
      <c r="F35" s="261">
        <v>35</v>
      </c>
    </row>
  </sheetData>
  <sheetProtection/>
  <printOptions/>
  <pageMargins left="0.2362204724409449" right="0.2362204724409449" top="1" bottom="0.43" header="0.37" footer="0.1968503937007874"/>
  <pageSetup horizontalDpi="600" verticalDpi="600" orientation="portrait" paperSize="9" scale="75" r:id="rId1"/>
  <headerFooter>
    <oddHeader>&amp;C&amp;"Book Antiqua,Félkövér"&amp;11Keszthely és Környéke Kistérségi Többcélú Társulás
2023.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B2:F33"/>
  <sheetViews>
    <sheetView workbookViewId="0" topLeftCell="A1">
      <selection activeCell="L23" sqref="L23"/>
    </sheetView>
  </sheetViews>
  <sheetFormatPr defaultColWidth="9.140625" defaultRowHeight="12.75"/>
  <cols>
    <col min="2" max="2" width="5.57421875" style="0" bestFit="1" customWidth="1"/>
    <col min="3" max="3" width="54.421875" style="0" bestFit="1" customWidth="1"/>
    <col min="4" max="4" width="12.421875" style="0" customWidth="1"/>
    <col min="5" max="5" width="11.28125" style="0" bestFit="1" customWidth="1"/>
    <col min="6" max="6" width="12.57421875" style="0" customWidth="1"/>
  </cols>
  <sheetData>
    <row r="1" ht="13.5" thickBot="1"/>
    <row r="2" spans="2:6" ht="30.75" thickBot="1">
      <c r="B2" s="68" t="s">
        <v>12</v>
      </c>
      <c r="C2" s="59" t="s">
        <v>13</v>
      </c>
      <c r="D2" s="310" t="s">
        <v>190</v>
      </c>
      <c r="E2" s="230" t="s">
        <v>189</v>
      </c>
      <c r="F2" s="73" t="s">
        <v>190</v>
      </c>
    </row>
    <row r="3" spans="2:6" ht="15">
      <c r="B3" s="281" t="s">
        <v>51</v>
      </c>
      <c r="C3" s="282" t="s">
        <v>50</v>
      </c>
      <c r="D3" s="309"/>
      <c r="E3" s="339">
        <v>18</v>
      </c>
      <c r="F3" s="336">
        <v>18</v>
      </c>
    </row>
    <row r="4" spans="2:6" ht="15" customHeight="1">
      <c r="B4" s="283">
        <v>1</v>
      </c>
      <c r="C4" s="284" t="s">
        <v>197</v>
      </c>
      <c r="D4" s="301"/>
      <c r="E4" s="340"/>
      <c r="F4" s="337"/>
    </row>
    <row r="5" spans="2:6" ht="16.5">
      <c r="B5" s="283">
        <v>2</v>
      </c>
      <c r="C5" s="284" t="s">
        <v>198</v>
      </c>
      <c r="D5" s="301"/>
      <c r="E5" s="340">
        <v>18</v>
      </c>
      <c r="F5" s="338">
        <v>18</v>
      </c>
    </row>
    <row r="6" spans="2:6" ht="16.5">
      <c r="B6" s="285">
        <v>3</v>
      </c>
      <c r="C6" s="284" t="s">
        <v>105</v>
      </c>
      <c r="D6" s="301"/>
      <c r="E6" s="300"/>
      <c r="F6" s="332"/>
    </row>
    <row r="7" spans="2:6" ht="16.5">
      <c r="B7" s="283"/>
      <c r="C7" s="284"/>
      <c r="D7" s="302"/>
      <c r="E7" s="300"/>
      <c r="F7" s="332"/>
    </row>
    <row r="8" spans="2:6" ht="15">
      <c r="B8" s="286" t="s">
        <v>52</v>
      </c>
      <c r="C8" s="287" t="s">
        <v>53</v>
      </c>
      <c r="D8" s="303">
        <v>840</v>
      </c>
      <c r="E8" s="306">
        <v>18</v>
      </c>
      <c r="F8" s="333">
        <v>858</v>
      </c>
    </row>
    <row r="9" spans="2:6" ht="16.5">
      <c r="B9" s="283">
        <v>1</v>
      </c>
      <c r="C9" s="284" t="s">
        <v>199</v>
      </c>
      <c r="D9" s="302">
        <v>840</v>
      </c>
      <c r="E9" s="302">
        <v>18</v>
      </c>
      <c r="F9" s="332">
        <v>858</v>
      </c>
    </row>
    <row r="10" spans="2:6" ht="16.5">
      <c r="B10" s="283">
        <v>2</v>
      </c>
      <c r="C10" s="288" t="s">
        <v>200</v>
      </c>
      <c r="D10" s="304"/>
      <c r="E10" s="300"/>
      <c r="F10" s="332"/>
    </row>
    <row r="11" spans="2:6" ht="16.5">
      <c r="B11" s="283">
        <v>3</v>
      </c>
      <c r="C11" s="284" t="s">
        <v>101</v>
      </c>
      <c r="D11" s="305"/>
      <c r="E11" s="300"/>
      <c r="F11" s="332"/>
    </row>
    <row r="12" spans="2:6" ht="16.5">
      <c r="B12" s="283"/>
      <c r="C12" s="289" t="s">
        <v>201</v>
      </c>
      <c r="D12" s="305"/>
      <c r="E12" s="300"/>
      <c r="F12" s="332"/>
    </row>
    <row r="13" spans="2:6" ht="16.5">
      <c r="B13" s="283"/>
      <c r="C13" s="289" t="s">
        <v>202</v>
      </c>
      <c r="D13" s="302"/>
      <c r="E13" s="300"/>
      <c r="F13" s="332"/>
    </row>
    <row r="14" spans="2:6" ht="16.5">
      <c r="B14" s="283"/>
      <c r="C14" s="289" t="s">
        <v>203</v>
      </c>
      <c r="D14" s="302"/>
      <c r="E14" s="300"/>
      <c r="F14" s="332"/>
    </row>
    <row r="15" spans="2:6" ht="16.5">
      <c r="B15" s="283"/>
      <c r="C15" s="289" t="s">
        <v>204</v>
      </c>
      <c r="D15" s="302"/>
      <c r="E15" s="300"/>
      <c r="F15" s="332"/>
    </row>
    <row r="16" spans="2:6" ht="16.5">
      <c r="B16" s="283"/>
      <c r="C16" s="284"/>
      <c r="D16" s="302"/>
      <c r="E16" s="300"/>
      <c r="F16" s="332"/>
    </row>
    <row r="17" spans="2:6" ht="15">
      <c r="B17" s="290"/>
      <c r="C17" s="291" t="s">
        <v>205</v>
      </c>
      <c r="D17" s="306">
        <v>-840</v>
      </c>
      <c r="E17" s="300"/>
      <c r="F17" s="333">
        <v>-840</v>
      </c>
    </row>
    <row r="18" spans="2:6" ht="16.5">
      <c r="B18" s="290"/>
      <c r="C18" s="291"/>
      <c r="D18" s="306"/>
      <c r="E18" s="300"/>
      <c r="F18" s="332"/>
    </row>
    <row r="19" spans="2:6" ht="16.5">
      <c r="B19" s="290" t="s">
        <v>54</v>
      </c>
      <c r="C19" s="291" t="s">
        <v>16</v>
      </c>
      <c r="D19" s="307" t="s">
        <v>196</v>
      </c>
      <c r="E19" s="300"/>
      <c r="F19" s="332"/>
    </row>
    <row r="20" spans="2:6" ht="16.5">
      <c r="B20" s="286"/>
      <c r="C20" s="287"/>
      <c r="D20" s="306"/>
      <c r="E20" s="300"/>
      <c r="F20" s="332"/>
    </row>
    <row r="21" spans="2:6" ht="15">
      <c r="B21" s="286" t="s">
        <v>55</v>
      </c>
      <c r="C21" s="287" t="s">
        <v>15</v>
      </c>
      <c r="D21" s="306">
        <v>840</v>
      </c>
      <c r="E21" s="300"/>
      <c r="F21" s="333">
        <v>840</v>
      </c>
    </row>
    <row r="22" spans="2:6" ht="16.5">
      <c r="B22" s="286"/>
      <c r="C22" s="287" t="s">
        <v>206</v>
      </c>
      <c r="D22" s="306"/>
      <c r="E22" s="300"/>
      <c r="F22" s="332"/>
    </row>
    <row r="23" spans="2:6" ht="16.5">
      <c r="B23" s="283">
        <v>1</v>
      </c>
      <c r="C23" s="288" t="s">
        <v>86</v>
      </c>
      <c r="D23" s="302">
        <v>840</v>
      </c>
      <c r="E23" s="300"/>
      <c r="F23" s="332">
        <v>840</v>
      </c>
    </row>
    <row r="24" spans="2:6" ht="16.5">
      <c r="B24" s="285"/>
      <c r="C24" s="284"/>
      <c r="D24" s="302"/>
      <c r="E24" s="300"/>
      <c r="F24" s="332"/>
    </row>
    <row r="25" spans="2:6" ht="16.5">
      <c r="B25" s="285"/>
      <c r="C25" s="287" t="s">
        <v>207</v>
      </c>
      <c r="D25" s="302"/>
      <c r="E25" s="300"/>
      <c r="F25" s="332"/>
    </row>
    <row r="26" spans="2:6" ht="16.5">
      <c r="B26" s="285">
        <v>1</v>
      </c>
      <c r="C26" s="292" t="s">
        <v>208</v>
      </c>
      <c r="D26" s="302"/>
      <c r="E26" s="300"/>
      <c r="F26" s="332"/>
    </row>
    <row r="27" spans="2:6" ht="16.5">
      <c r="B27" s="285"/>
      <c r="C27" s="292"/>
      <c r="D27" s="302"/>
      <c r="E27" s="300"/>
      <c r="F27" s="332"/>
    </row>
    <row r="28" spans="2:6" ht="15">
      <c r="B28" s="293"/>
      <c r="C28" s="294" t="s">
        <v>209</v>
      </c>
      <c r="D28" s="306">
        <v>840</v>
      </c>
      <c r="E28" s="306">
        <v>18</v>
      </c>
      <c r="F28" s="334">
        <f>SUM(D28:E28)</f>
        <v>858</v>
      </c>
    </row>
    <row r="29" spans="2:6" ht="15.75" thickBot="1">
      <c r="B29" s="293"/>
      <c r="C29" s="294" t="s">
        <v>210</v>
      </c>
      <c r="D29" s="308">
        <v>840</v>
      </c>
      <c r="E29" s="308">
        <v>18</v>
      </c>
      <c r="F29" s="335">
        <f>SUM(D29:E29)</f>
        <v>858</v>
      </c>
    </row>
    <row r="30" spans="2:4" ht="15">
      <c r="B30" s="295"/>
      <c r="C30" s="296"/>
      <c r="D30" s="297"/>
    </row>
    <row r="31" spans="2:4" ht="16.5">
      <c r="B31" s="19"/>
      <c r="C31" s="18"/>
      <c r="D31" s="298"/>
    </row>
    <row r="32" spans="2:4" ht="16.5">
      <c r="B32" s="19"/>
      <c r="C32" s="18"/>
      <c r="D32" s="8"/>
    </row>
    <row r="33" spans="2:4" ht="16.5">
      <c r="B33" s="19"/>
      <c r="C33" s="299"/>
      <c r="D33" s="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4" r:id="rId1"/>
  <headerFooter>
    <oddHeader>&amp;C&amp;"Book Antiqua,Félkövér"Keszthely és Környéke Kistérségi Többcélú Társulás
 2023. évi felhalmozási költségvetése&amp;R&amp;"Book Antiqua,Félkövér"3. melléklet
ezer Ft&amp;"Arial,Normál"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T38"/>
  <sheetViews>
    <sheetView view="pageLayout" workbookViewId="0" topLeftCell="A1">
      <selection activeCell="C16" sqref="C16"/>
    </sheetView>
  </sheetViews>
  <sheetFormatPr defaultColWidth="9.140625" defaultRowHeight="12.75"/>
  <cols>
    <col min="1" max="1" width="27.57421875" style="9" bestFit="1" customWidth="1"/>
    <col min="2" max="2" width="10.8515625" style="1" bestFit="1" customWidth="1"/>
    <col min="3" max="3" width="11.140625" style="1" customWidth="1"/>
    <col min="4" max="4" width="12.00390625" style="1" customWidth="1"/>
    <col min="5" max="5" width="9.8515625" style="1" customWidth="1"/>
    <col min="6" max="6" width="12.57421875" style="1" customWidth="1"/>
    <col min="7" max="7" width="8.7109375" style="1" customWidth="1"/>
    <col min="8" max="8" width="10.7109375" style="1" customWidth="1"/>
    <col min="9" max="9" width="12.57421875" style="2" customWidth="1"/>
    <col min="10" max="10" width="9.8515625" style="1" bestFit="1" customWidth="1"/>
    <col min="11" max="11" width="11.8515625" style="1" customWidth="1"/>
    <col min="12" max="12" width="11.7109375" style="2" customWidth="1"/>
    <col min="13" max="13" width="11.57421875" style="1" customWidth="1"/>
    <col min="14" max="16384" width="9.140625" style="1" customWidth="1"/>
  </cols>
  <sheetData>
    <row r="1" spans="1:13" ht="28.5" customHeight="1">
      <c r="A1" s="348" t="s">
        <v>4</v>
      </c>
      <c r="B1" s="345" t="s">
        <v>2</v>
      </c>
      <c r="C1" s="345"/>
      <c r="D1" s="345"/>
      <c r="E1" s="344" t="s">
        <v>3</v>
      </c>
      <c r="F1" s="344"/>
      <c r="G1" s="344"/>
      <c r="H1" s="344"/>
      <c r="I1" s="346" t="s">
        <v>160</v>
      </c>
      <c r="J1" s="343" t="s">
        <v>150</v>
      </c>
      <c r="K1" s="343"/>
      <c r="L1" s="346" t="s">
        <v>37</v>
      </c>
      <c r="M1" s="341" t="s">
        <v>5</v>
      </c>
    </row>
    <row r="2" spans="1:13" ht="75.75" customHeight="1" thickBot="1">
      <c r="A2" s="349"/>
      <c r="B2" s="16" t="s">
        <v>58</v>
      </c>
      <c r="C2" s="16" t="s">
        <v>107</v>
      </c>
      <c r="D2" s="16" t="s">
        <v>109</v>
      </c>
      <c r="E2" s="16" t="s">
        <v>108</v>
      </c>
      <c r="F2" s="16" t="s">
        <v>98</v>
      </c>
      <c r="G2" s="16" t="s">
        <v>116</v>
      </c>
      <c r="H2" s="16" t="s">
        <v>105</v>
      </c>
      <c r="I2" s="347"/>
      <c r="J2" s="85" t="s">
        <v>120</v>
      </c>
      <c r="K2" s="86" t="s">
        <v>149</v>
      </c>
      <c r="L2" s="347"/>
      <c r="M2" s="342"/>
    </row>
    <row r="3" spans="1:20" s="164" customFormat="1" ht="15" thickBot="1">
      <c r="A3" s="158">
        <v>1</v>
      </c>
      <c r="B3" s="159">
        <v>2</v>
      </c>
      <c r="C3" s="159">
        <v>3</v>
      </c>
      <c r="D3" s="159">
        <v>4</v>
      </c>
      <c r="E3" s="159">
        <v>5</v>
      </c>
      <c r="F3" s="159">
        <v>6</v>
      </c>
      <c r="G3" s="159">
        <v>7</v>
      </c>
      <c r="H3" s="159">
        <v>8</v>
      </c>
      <c r="I3" s="160">
        <v>9</v>
      </c>
      <c r="J3" s="159">
        <v>10</v>
      </c>
      <c r="K3" s="159">
        <v>11</v>
      </c>
      <c r="L3" s="161">
        <v>12</v>
      </c>
      <c r="M3" s="162">
        <v>13</v>
      </c>
      <c r="N3" s="163"/>
      <c r="O3" s="163"/>
      <c r="P3" s="163"/>
      <c r="Q3" s="163"/>
      <c r="R3" s="163"/>
      <c r="S3" s="163"/>
      <c r="T3" s="5"/>
    </row>
    <row r="4" spans="1:20" s="140" customFormat="1" ht="42.75">
      <c r="A4" s="58" t="s">
        <v>178</v>
      </c>
      <c r="B4" s="51">
        <v>2804</v>
      </c>
      <c r="C4" s="51">
        <v>165276</v>
      </c>
      <c r="D4" s="51"/>
      <c r="E4" s="51"/>
      <c r="F4" s="51"/>
      <c r="G4" s="51"/>
      <c r="H4" s="51"/>
      <c r="I4" s="51"/>
      <c r="J4" s="51">
        <v>3596</v>
      </c>
      <c r="K4" s="51"/>
      <c r="L4" s="151">
        <f>SUM(B4:K4)</f>
        <v>171676</v>
      </c>
      <c r="M4" s="183"/>
      <c r="N4" s="45"/>
      <c r="O4" s="45"/>
      <c r="P4" s="45"/>
      <c r="Q4" s="45"/>
      <c r="R4" s="45"/>
      <c r="S4" s="45"/>
      <c r="T4" s="139"/>
    </row>
    <row r="5" spans="1:20" s="140" customFormat="1" ht="15">
      <c r="A5" s="178" t="s">
        <v>189</v>
      </c>
      <c r="B5" s="10"/>
      <c r="C5" s="11">
        <v>5534</v>
      </c>
      <c r="D5" s="11"/>
      <c r="E5" s="11"/>
      <c r="F5" s="11"/>
      <c r="G5" s="11"/>
      <c r="H5" s="10"/>
      <c r="I5" s="10"/>
      <c r="J5" s="10"/>
      <c r="K5" s="10"/>
      <c r="L5" s="88">
        <f>SUM(B5:K5)</f>
        <v>5534</v>
      </c>
      <c r="M5" s="231"/>
      <c r="N5" s="45"/>
      <c r="O5" s="45"/>
      <c r="P5" s="45"/>
      <c r="Q5" s="45"/>
      <c r="R5" s="45"/>
      <c r="S5" s="45"/>
      <c r="T5" s="139"/>
    </row>
    <row r="6" spans="1:20" s="140" customFormat="1" ht="15">
      <c r="A6" s="178" t="s">
        <v>190</v>
      </c>
      <c r="B6" s="10">
        <v>2804</v>
      </c>
      <c r="C6" s="11">
        <f>SUM(C4:C5)</f>
        <v>170810</v>
      </c>
      <c r="D6" s="11"/>
      <c r="E6" s="11"/>
      <c r="F6" s="11"/>
      <c r="G6" s="11"/>
      <c r="H6" s="10"/>
      <c r="I6" s="10"/>
      <c r="J6" s="10">
        <f>SUM(J4:J5)</f>
        <v>3596</v>
      </c>
      <c r="K6" s="10"/>
      <c r="L6" s="88">
        <f>SUM(B6:K6)</f>
        <v>177210</v>
      </c>
      <c r="M6" s="231"/>
      <c r="N6" s="45"/>
      <c r="O6" s="45"/>
      <c r="P6" s="45"/>
      <c r="Q6" s="45"/>
      <c r="R6" s="45"/>
      <c r="S6" s="45"/>
      <c r="T6" s="139"/>
    </row>
    <row r="7" spans="1:20" s="140" customFormat="1" ht="15">
      <c r="A7" s="178"/>
      <c r="B7" s="10"/>
      <c r="C7" s="11"/>
      <c r="D7" s="11"/>
      <c r="E7" s="11"/>
      <c r="F7" s="11"/>
      <c r="G7" s="11"/>
      <c r="H7" s="10"/>
      <c r="I7" s="13"/>
      <c r="J7" s="13"/>
      <c r="K7" s="13"/>
      <c r="L7" s="12"/>
      <c r="M7" s="62"/>
      <c r="N7" s="45"/>
      <c r="O7" s="45"/>
      <c r="P7" s="45"/>
      <c r="Q7" s="45"/>
      <c r="R7" s="45"/>
      <c r="S7" s="45"/>
      <c r="T7" s="139"/>
    </row>
    <row r="8" spans="1:13" s="6" customFormat="1" ht="15">
      <c r="A8" s="61" t="s">
        <v>179</v>
      </c>
      <c r="B8" s="13">
        <v>14600</v>
      </c>
      <c r="C8" s="14">
        <v>9800</v>
      </c>
      <c r="D8" s="14"/>
      <c r="E8" s="14"/>
      <c r="F8" s="14"/>
      <c r="G8" s="14"/>
      <c r="H8" s="13"/>
      <c r="I8" s="13">
        <v>149067</v>
      </c>
      <c r="J8" s="13">
        <v>33401</v>
      </c>
      <c r="K8" s="184">
        <v>840</v>
      </c>
      <c r="L8" s="12">
        <f>SUM(B8:K8)</f>
        <v>207708</v>
      </c>
      <c r="M8" s="62"/>
    </row>
    <row r="9" spans="1:13" s="6" customFormat="1" ht="15">
      <c r="A9" s="178" t="s">
        <v>189</v>
      </c>
      <c r="B9" s="10">
        <v>1842</v>
      </c>
      <c r="C9" s="15">
        <v>41</v>
      </c>
      <c r="D9" s="15"/>
      <c r="E9" s="15">
        <v>18</v>
      </c>
      <c r="F9" s="15"/>
      <c r="G9" s="15"/>
      <c r="H9" s="10"/>
      <c r="I9" s="13">
        <v>5534</v>
      </c>
      <c r="J9" s="11"/>
      <c r="K9" s="15"/>
      <c r="L9" s="88">
        <f>SUM(B9:K9)</f>
        <v>7435</v>
      </c>
      <c r="M9" s="60"/>
    </row>
    <row r="10" spans="1:13" s="6" customFormat="1" ht="15">
      <c r="A10" s="178" t="s">
        <v>190</v>
      </c>
      <c r="B10" s="10">
        <f>SUM(B8:B9)</f>
        <v>16442</v>
      </c>
      <c r="C10" s="15">
        <f>SUM(C8:C9)</f>
        <v>9841</v>
      </c>
      <c r="D10" s="15"/>
      <c r="E10" s="15">
        <v>18</v>
      </c>
      <c r="F10" s="15"/>
      <c r="G10" s="15"/>
      <c r="H10" s="10"/>
      <c r="I10" s="13">
        <f>SUM(I8:I9)</f>
        <v>154601</v>
      </c>
      <c r="J10" s="11">
        <f>SUM(J8:J9)</f>
        <v>33401</v>
      </c>
      <c r="K10" s="15">
        <v>840</v>
      </c>
      <c r="L10" s="88">
        <f>SUM(B10:K10)</f>
        <v>215143</v>
      </c>
      <c r="M10" s="60"/>
    </row>
    <row r="11" spans="1:13" s="6" customFormat="1" ht="12.75" customHeight="1" thickBot="1">
      <c r="A11" s="61"/>
      <c r="B11" s="10"/>
      <c r="C11" s="15"/>
      <c r="D11" s="15"/>
      <c r="E11" s="15"/>
      <c r="F11" s="15"/>
      <c r="G11" s="15"/>
      <c r="H11" s="10"/>
      <c r="I11" s="13"/>
      <c r="J11" s="11"/>
      <c r="K11" s="15"/>
      <c r="L11" s="88"/>
      <c r="M11" s="60"/>
    </row>
    <row r="12" spans="1:13" s="137" customFormat="1" ht="15">
      <c r="A12" s="141" t="s">
        <v>17</v>
      </c>
      <c r="B12" s="185">
        <f>SUM(B4,B8)</f>
        <v>17404</v>
      </c>
      <c r="C12" s="185">
        <f>SUM(C4,C8)</f>
        <v>175076</v>
      </c>
      <c r="D12" s="185"/>
      <c r="E12" s="185"/>
      <c r="F12" s="185"/>
      <c r="G12" s="185"/>
      <c r="H12" s="185"/>
      <c r="I12" s="185">
        <f aca="true" t="shared" si="0" ref="I12:J14">SUM(I4,I8)</f>
        <v>149067</v>
      </c>
      <c r="J12" s="185">
        <f t="shared" si="0"/>
        <v>36997</v>
      </c>
      <c r="K12" s="185">
        <v>840</v>
      </c>
      <c r="L12" s="185">
        <f>SUM(B12:K12)</f>
        <v>379384</v>
      </c>
      <c r="M12" s="186"/>
    </row>
    <row r="13" spans="1:13" s="137" customFormat="1" ht="15">
      <c r="A13" s="234" t="s">
        <v>189</v>
      </c>
      <c r="B13" s="235">
        <f>SUM(B5,B9)</f>
        <v>1842</v>
      </c>
      <c r="C13" s="235">
        <f>SUM(C5,C9)</f>
        <v>5575</v>
      </c>
      <c r="D13" s="235"/>
      <c r="E13" s="235">
        <v>18</v>
      </c>
      <c r="F13" s="235"/>
      <c r="G13" s="235"/>
      <c r="H13" s="235"/>
      <c r="I13" s="235">
        <f t="shared" si="0"/>
        <v>5534</v>
      </c>
      <c r="J13" s="235">
        <f t="shared" si="0"/>
        <v>0</v>
      </c>
      <c r="K13" s="235"/>
      <c r="L13" s="235">
        <f>SUM(L5,L9)</f>
        <v>12969</v>
      </c>
      <c r="M13" s="233"/>
    </row>
    <row r="14" spans="1:13" s="137" customFormat="1" ht="15">
      <c r="A14" s="234" t="s">
        <v>190</v>
      </c>
      <c r="B14" s="235">
        <f>SUM(B12:B13)</f>
        <v>19246</v>
      </c>
      <c r="C14" s="235">
        <f>SUM(C12:C13)</f>
        <v>180651</v>
      </c>
      <c r="D14" s="235"/>
      <c r="E14" s="235">
        <v>18</v>
      </c>
      <c r="F14" s="235"/>
      <c r="G14" s="235"/>
      <c r="H14" s="235"/>
      <c r="I14" s="235">
        <f t="shared" si="0"/>
        <v>154601</v>
      </c>
      <c r="J14" s="235">
        <f t="shared" si="0"/>
        <v>36997</v>
      </c>
      <c r="K14" s="235">
        <v>840</v>
      </c>
      <c r="L14" s="235">
        <f>SUM(L12:L13)</f>
        <v>392353</v>
      </c>
      <c r="M14" s="233"/>
    </row>
    <row r="15" spans="1:13" s="6" customFormat="1" ht="15">
      <c r="A15" s="63" t="s">
        <v>48</v>
      </c>
      <c r="B15" s="65">
        <v>16759</v>
      </c>
      <c r="C15" s="65">
        <v>173360</v>
      </c>
      <c r="D15" s="150"/>
      <c r="E15" s="150">
        <v>18</v>
      </c>
      <c r="F15" s="150"/>
      <c r="G15" s="150"/>
      <c r="H15" s="150"/>
      <c r="I15" s="150">
        <v>151234</v>
      </c>
      <c r="J15" s="65">
        <v>36802</v>
      </c>
      <c r="K15" s="150">
        <v>815</v>
      </c>
      <c r="L15" s="12">
        <f>SUM(B15:K15)</f>
        <v>378988</v>
      </c>
      <c r="M15" s="66"/>
    </row>
    <row r="16" spans="1:13" s="6" customFormat="1" ht="15.75" thickBot="1">
      <c r="A16" s="64" t="s">
        <v>49</v>
      </c>
      <c r="B16" s="67">
        <v>2487</v>
      </c>
      <c r="C16" s="67">
        <v>7291</v>
      </c>
      <c r="D16" s="67"/>
      <c r="E16" s="67"/>
      <c r="F16" s="67"/>
      <c r="G16" s="67"/>
      <c r="H16" s="67"/>
      <c r="I16" s="67">
        <v>3367</v>
      </c>
      <c r="J16" s="67">
        <v>195</v>
      </c>
      <c r="K16" s="67">
        <v>25</v>
      </c>
      <c r="L16" s="265">
        <f>SUM(B16:K16)</f>
        <v>13365</v>
      </c>
      <c r="M16" s="153"/>
    </row>
    <row r="17" spans="2:12" ht="15">
      <c r="B17" s="7"/>
      <c r="C17" s="7"/>
      <c r="D17" s="7"/>
      <c r="E17" s="7"/>
      <c r="F17" s="7"/>
      <c r="G17" s="7"/>
      <c r="H17" s="7"/>
      <c r="I17" s="89"/>
      <c r="J17" s="7"/>
      <c r="K17" s="7"/>
      <c r="L17" s="89"/>
    </row>
    <row r="18" ht="15">
      <c r="L18" s="89"/>
    </row>
    <row r="38" ht="15">
      <c r="F38" s="1" t="s">
        <v>188</v>
      </c>
    </row>
  </sheetData>
  <sheetProtection/>
  <mergeCells count="7">
    <mergeCell ref="M1:M2"/>
    <mergeCell ref="J1:K1"/>
    <mergeCell ref="E1:H1"/>
    <mergeCell ref="B1:D1"/>
    <mergeCell ref="I1:I2"/>
    <mergeCell ref="A1:A2"/>
    <mergeCell ref="L1:L2"/>
  </mergeCells>
  <printOptions/>
  <pageMargins left="0.1968503937007874" right="0.1968503937007874" top="1.1475" bottom="0.2362204724409449" header="0.1968503937007874" footer="0.3937007874015748"/>
  <pageSetup horizontalDpi="600" verticalDpi="600" orientation="landscape" paperSize="9" scale="90" r:id="rId1"/>
  <headerFooter>
    <oddHeader>&amp;C&amp;"Book Antiqua,Félkövér"&amp;11Keszthely és Környéke Kistérségi Többcélú Társulás
2023. évi főbb bevételei jogcím-csoportonként&amp;R&amp;"Book Antiqua,Félkövér"&amp;11 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28"/>
  <sheetViews>
    <sheetView view="pageLayout" workbookViewId="0" topLeftCell="A3">
      <selection activeCell="Q25" sqref="Q25:Q26"/>
    </sheetView>
  </sheetViews>
  <sheetFormatPr defaultColWidth="9.140625" defaultRowHeight="12.75"/>
  <cols>
    <col min="1" max="1" width="26.7109375" style="6" customWidth="1"/>
    <col min="2" max="2" width="8.57421875" style="33" customWidth="1"/>
    <col min="3" max="3" width="9.28125" style="34" customWidth="1"/>
    <col min="4" max="4" width="11.140625" style="1" customWidth="1"/>
    <col min="5" max="5" width="8.8515625" style="1" customWidth="1"/>
    <col min="6" max="6" width="8.28125" style="1" customWidth="1"/>
    <col min="7" max="7" width="8.57421875" style="1" customWidth="1"/>
    <col min="8" max="9" width="8.00390625" style="1" customWidth="1"/>
    <col min="10" max="10" width="8.140625" style="1" customWidth="1"/>
    <col min="11" max="11" width="9.00390625" style="1" customWidth="1"/>
    <col min="12" max="13" width="7.8515625" style="1" customWidth="1"/>
    <col min="14" max="14" width="7.00390625" style="1" bestFit="1" customWidth="1"/>
    <col min="15" max="15" width="5.7109375" style="1" bestFit="1" customWidth="1"/>
    <col min="16" max="16" width="8.00390625" style="1" bestFit="1" customWidth="1"/>
    <col min="17" max="17" width="9.28125" style="1" customWidth="1"/>
    <col min="18" max="16384" width="9.140625" style="1" customWidth="1"/>
  </cols>
  <sheetData>
    <row r="1" spans="1:17" ht="14.25" customHeight="1">
      <c r="A1" s="357" t="s">
        <v>87</v>
      </c>
      <c r="B1" s="360" t="s">
        <v>11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74" t="s">
        <v>36</v>
      </c>
      <c r="N1" s="375"/>
      <c r="O1" s="375"/>
      <c r="P1" s="376"/>
      <c r="Q1" s="365" t="s">
        <v>37</v>
      </c>
    </row>
    <row r="2" spans="1:17" ht="26.25" customHeight="1">
      <c r="A2" s="358"/>
      <c r="B2" s="368" t="s">
        <v>2</v>
      </c>
      <c r="C2" s="369"/>
      <c r="D2" s="369"/>
      <c r="E2" s="369"/>
      <c r="F2" s="369"/>
      <c r="G2" s="370"/>
      <c r="H2" s="351" t="s">
        <v>3</v>
      </c>
      <c r="I2" s="362"/>
      <c r="J2" s="362"/>
      <c r="K2" s="362"/>
      <c r="L2" s="363"/>
      <c r="M2" s="351" t="s">
        <v>106</v>
      </c>
      <c r="N2" s="363"/>
      <c r="O2" s="354" t="s">
        <v>164</v>
      </c>
      <c r="P2" s="371" t="s">
        <v>163</v>
      </c>
      <c r="Q2" s="366"/>
    </row>
    <row r="3" spans="1:17" ht="28.5" customHeight="1">
      <c r="A3" s="358"/>
      <c r="B3" s="352" t="s">
        <v>58</v>
      </c>
      <c r="C3" s="352" t="s">
        <v>18</v>
      </c>
      <c r="D3" s="350" t="s">
        <v>117</v>
      </c>
      <c r="E3" s="350" t="s">
        <v>103</v>
      </c>
      <c r="F3" s="352" t="s">
        <v>116</v>
      </c>
      <c r="G3" s="364" t="s">
        <v>99</v>
      </c>
      <c r="H3" s="352" t="s">
        <v>214</v>
      </c>
      <c r="I3" s="352" t="s">
        <v>162</v>
      </c>
      <c r="J3" s="352" t="s">
        <v>46</v>
      </c>
      <c r="K3" s="350" t="s">
        <v>104</v>
      </c>
      <c r="L3" s="364" t="s">
        <v>105</v>
      </c>
      <c r="M3" s="377" t="s">
        <v>86</v>
      </c>
      <c r="N3" s="378"/>
      <c r="O3" s="355"/>
      <c r="P3" s="372"/>
      <c r="Q3" s="366"/>
    </row>
    <row r="4" spans="1:17" ht="38.25">
      <c r="A4" s="359"/>
      <c r="B4" s="353"/>
      <c r="C4" s="353"/>
      <c r="D4" s="351"/>
      <c r="E4" s="351"/>
      <c r="F4" s="353"/>
      <c r="G4" s="364"/>
      <c r="H4" s="353"/>
      <c r="I4" s="353"/>
      <c r="J4" s="353"/>
      <c r="K4" s="351"/>
      <c r="L4" s="364"/>
      <c r="M4" s="27" t="s">
        <v>34</v>
      </c>
      <c r="N4" s="25" t="s">
        <v>35</v>
      </c>
      <c r="O4" s="356"/>
      <c r="P4" s="373"/>
      <c r="Q4" s="367"/>
    </row>
    <row r="5" spans="1:17" ht="14.25" thickBot="1">
      <c r="A5" s="28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  <c r="I5" s="90">
        <v>9</v>
      </c>
      <c r="J5" s="90">
        <v>10</v>
      </c>
      <c r="K5" s="90">
        <v>11</v>
      </c>
      <c r="L5" s="90">
        <v>12</v>
      </c>
      <c r="M5" s="91">
        <v>13</v>
      </c>
      <c r="N5" s="91">
        <v>14</v>
      </c>
      <c r="O5" s="29">
        <v>15</v>
      </c>
      <c r="P5" s="30">
        <v>16</v>
      </c>
      <c r="Q5" s="31">
        <v>17</v>
      </c>
    </row>
    <row r="6" spans="1:17" s="6" customFormat="1" ht="25.5">
      <c r="A6" s="133" t="s">
        <v>174</v>
      </c>
      <c r="B6" s="199">
        <v>12500</v>
      </c>
      <c r="C6" s="199"/>
      <c r="D6" s="199"/>
      <c r="E6" s="199">
        <v>3109</v>
      </c>
      <c r="F6" s="199"/>
      <c r="G6" s="199"/>
      <c r="H6" s="199"/>
      <c r="I6" s="199"/>
      <c r="J6" s="199"/>
      <c r="K6" s="199"/>
      <c r="L6" s="199"/>
      <c r="M6" s="199">
        <v>26926</v>
      </c>
      <c r="N6" s="199">
        <v>200</v>
      </c>
      <c r="O6" s="199"/>
      <c r="P6" s="199"/>
      <c r="Q6" s="200">
        <f>SUM(B6:P6)</f>
        <v>42735</v>
      </c>
    </row>
    <row r="7" spans="1:17" s="6" customFormat="1" ht="15">
      <c r="A7" s="171" t="s">
        <v>189</v>
      </c>
      <c r="B7" s="201">
        <v>1455</v>
      </c>
      <c r="C7" s="201"/>
      <c r="D7" s="201"/>
      <c r="E7" s="201">
        <v>41</v>
      </c>
      <c r="F7" s="201"/>
      <c r="G7" s="201"/>
      <c r="H7" s="201">
        <v>18</v>
      </c>
      <c r="I7" s="201"/>
      <c r="J7" s="201"/>
      <c r="K7" s="201"/>
      <c r="L7" s="201"/>
      <c r="M7" s="201"/>
      <c r="N7" s="201"/>
      <c r="O7" s="201"/>
      <c r="P7" s="201"/>
      <c r="Q7" s="202">
        <f>SUM(B7:P7)</f>
        <v>1514</v>
      </c>
    </row>
    <row r="8" spans="1:17" s="6" customFormat="1" ht="27">
      <c r="A8" s="171" t="s">
        <v>191</v>
      </c>
      <c r="B8" s="201">
        <f>SUM(B6:B7)</f>
        <v>13955</v>
      </c>
      <c r="C8" s="201"/>
      <c r="D8" s="201"/>
      <c r="E8" s="201">
        <f>SUM(E6:E7)</f>
        <v>3150</v>
      </c>
      <c r="F8" s="201"/>
      <c r="G8" s="201"/>
      <c r="H8" s="201">
        <v>18</v>
      </c>
      <c r="I8" s="201"/>
      <c r="J8" s="201"/>
      <c r="K8" s="201"/>
      <c r="L8" s="201"/>
      <c r="M8" s="201">
        <f>SUM(M6:M7)</f>
        <v>26926</v>
      </c>
      <c r="N8" s="201">
        <v>200</v>
      </c>
      <c r="O8" s="201"/>
      <c r="P8" s="201"/>
      <c r="Q8" s="202">
        <f>SUM(Q6:Q7)</f>
        <v>44249</v>
      </c>
    </row>
    <row r="9" spans="1:17" s="6" customFormat="1" ht="15">
      <c r="A9" s="154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2"/>
    </row>
    <row r="10" spans="1:17" s="6" customFormat="1" ht="25.5">
      <c r="A10" s="42" t="s">
        <v>175</v>
      </c>
      <c r="B10" s="201">
        <v>2100</v>
      </c>
      <c r="C10" s="201"/>
      <c r="D10" s="201"/>
      <c r="E10" s="201">
        <v>6691</v>
      </c>
      <c r="F10" s="201"/>
      <c r="G10" s="201"/>
      <c r="H10" s="201"/>
      <c r="I10" s="201"/>
      <c r="J10" s="201"/>
      <c r="K10" s="201"/>
      <c r="L10" s="201"/>
      <c r="M10" s="201">
        <v>195</v>
      </c>
      <c r="N10" s="201">
        <v>25</v>
      </c>
      <c r="O10" s="201"/>
      <c r="P10" s="201"/>
      <c r="Q10" s="202">
        <f>SUM(B10:P10)</f>
        <v>9011</v>
      </c>
    </row>
    <row r="11" spans="1:17" s="6" customFormat="1" ht="15">
      <c r="A11" s="171" t="s">
        <v>189</v>
      </c>
      <c r="B11" s="201">
        <v>387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2">
        <f>SUM(B11:P11)</f>
        <v>387</v>
      </c>
    </row>
    <row r="12" spans="1:17" s="6" customFormat="1" ht="27">
      <c r="A12" s="171" t="s">
        <v>192</v>
      </c>
      <c r="B12" s="201">
        <f>SUM(B10:B11)</f>
        <v>2487</v>
      </c>
      <c r="C12" s="201"/>
      <c r="D12" s="201"/>
      <c r="E12" s="201">
        <v>6691</v>
      </c>
      <c r="F12" s="201"/>
      <c r="G12" s="201"/>
      <c r="H12" s="201"/>
      <c r="I12" s="201"/>
      <c r="J12" s="201"/>
      <c r="K12" s="201"/>
      <c r="L12" s="201"/>
      <c r="M12" s="201">
        <v>195</v>
      </c>
      <c r="N12" s="201">
        <v>25</v>
      </c>
      <c r="O12" s="201"/>
      <c r="P12" s="201"/>
      <c r="Q12" s="202">
        <f>SUM(B12:P12)</f>
        <v>9398</v>
      </c>
    </row>
    <row r="13" spans="1:17" s="6" customFormat="1" ht="15">
      <c r="A13" s="42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</row>
    <row r="14" spans="1:17" s="6" customFormat="1" ht="25.5">
      <c r="A14" s="134" t="s">
        <v>176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>
        <v>6280</v>
      </c>
      <c r="N14" s="201">
        <v>615</v>
      </c>
      <c r="O14" s="201"/>
      <c r="P14" s="201"/>
      <c r="Q14" s="203">
        <f>SUM(B14:P14)</f>
        <v>6895</v>
      </c>
    </row>
    <row r="15" spans="1:17" s="6" customFormat="1" ht="15">
      <c r="A15" s="171" t="s">
        <v>189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3">
        <f>SUM(B15:P15)</f>
        <v>0</v>
      </c>
    </row>
    <row r="16" spans="1:17" s="6" customFormat="1" ht="27">
      <c r="A16" s="171" t="s">
        <v>193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>
        <v>6280</v>
      </c>
      <c r="N16" s="201">
        <v>615</v>
      </c>
      <c r="O16" s="201"/>
      <c r="P16" s="201"/>
      <c r="Q16" s="203">
        <f>SUM(B16:P16)</f>
        <v>6895</v>
      </c>
    </row>
    <row r="17" spans="1:17" s="6" customFormat="1" ht="15">
      <c r="A17" s="134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3"/>
    </row>
    <row r="18" spans="1:17" s="6" customFormat="1" ht="15">
      <c r="A18" s="42" t="s">
        <v>177</v>
      </c>
      <c r="B18" s="240">
        <v>2804</v>
      </c>
      <c r="C18" s="240"/>
      <c r="D18" s="240"/>
      <c r="E18" s="240">
        <v>165276</v>
      </c>
      <c r="F18" s="240"/>
      <c r="G18" s="240"/>
      <c r="H18" s="240"/>
      <c r="I18" s="240"/>
      <c r="J18" s="240"/>
      <c r="K18" s="240"/>
      <c r="L18" s="240"/>
      <c r="M18" s="240">
        <v>3596</v>
      </c>
      <c r="N18" s="240"/>
      <c r="O18" s="240"/>
      <c r="P18" s="240"/>
      <c r="Q18" s="203">
        <f>SUM(B18:P18)</f>
        <v>171676</v>
      </c>
    </row>
    <row r="19" spans="1:17" s="6" customFormat="1" ht="15">
      <c r="A19" s="167" t="s">
        <v>189</v>
      </c>
      <c r="B19" s="240"/>
      <c r="C19" s="240"/>
      <c r="D19" s="240"/>
      <c r="E19" s="240">
        <v>5534</v>
      </c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03">
        <f>SUM(B19:P19)</f>
        <v>5534</v>
      </c>
    </row>
    <row r="20" spans="1:17" s="6" customFormat="1" ht="15">
      <c r="A20" s="167" t="s">
        <v>194</v>
      </c>
      <c r="B20" s="240">
        <v>2804</v>
      </c>
      <c r="C20" s="240"/>
      <c r="D20" s="240"/>
      <c r="E20" s="240">
        <f>SUM(E18:E19)</f>
        <v>170810</v>
      </c>
      <c r="F20" s="240"/>
      <c r="G20" s="240"/>
      <c r="H20" s="240"/>
      <c r="I20" s="240"/>
      <c r="J20" s="240"/>
      <c r="K20" s="240"/>
      <c r="L20" s="240"/>
      <c r="M20" s="240">
        <v>3596</v>
      </c>
      <c r="N20" s="240"/>
      <c r="O20" s="240"/>
      <c r="P20" s="240"/>
      <c r="Q20" s="203">
        <f>SUM(B20:P20)</f>
        <v>177210</v>
      </c>
    </row>
    <row r="21" spans="1:17" s="6" customFormat="1" ht="15.75" thickBot="1">
      <c r="A21" s="241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</row>
    <row r="22" spans="1:17" s="6" customFormat="1" ht="15">
      <c r="A22" s="239" t="s">
        <v>1</v>
      </c>
      <c r="B22" s="237">
        <f>SUM(B6,B10,B18)</f>
        <v>17404</v>
      </c>
      <c r="C22" s="236"/>
      <c r="D22" s="236"/>
      <c r="E22" s="237">
        <f>SUM(E6,E10,E14,E18)</f>
        <v>175076</v>
      </c>
      <c r="F22" s="236"/>
      <c r="G22" s="236"/>
      <c r="H22" s="236"/>
      <c r="I22" s="236"/>
      <c r="J22" s="236"/>
      <c r="K22" s="236"/>
      <c r="L22" s="236"/>
      <c r="M22" s="237">
        <f>SUM(M6,M10,M14,M18)</f>
        <v>36997</v>
      </c>
      <c r="N22" s="311">
        <f>SUM(N6,N10,N14,N18)</f>
        <v>840</v>
      </c>
      <c r="O22" s="236"/>
      <c r="P22" s="236"/>
      <c r="Q22" s="238">
        <f>SUM(Q6,Q10,Q14,Q18)</f>
        <v>230317</v>
      </c>
    </row>
    <row r="23" spans="1:17" s="6" customFormat="1" ht="15">
      <c r="A23" s="167" t="s">
        <v>189</v>
      </c>
      <c r="B23" s="204">
        <f>SUM(B7,B11,B15,B19)</f>
        <v>1842</v>
      </c>
      <c r="C23" s="204"/>
      <c r="D23" s="204"/>
      <c r="E23" s="204">
        <f>SUM(E7,E11,E19,E15)</f>
        <v>5575</v>
      </c>
      <c r="F23" s="204"/>
      <c r="G23" s="204"/>
      <c r="H23" s="204">
        <v>18</v>
      </c>
      <c r="I23" s="204"/>
      <c r="J23" s="204"/>
      <c r="K23" s="204"/>
      <c r="L23" s="204"/>
      <c r="M23" s="204"/>
      <c r="N23" s="204"/>
      <c r="O23" s="204"/>
      <c r="P23" s="204"/>
      <c r="Q23" s="204">
        <f>SUM(Q7,Q11,Q15,Q19)</f>
        <v>7435</v>
      </c>
    </row>
    <row r="24" spans="1:17" s="6" customFormat="1" ht="15">
      <c r="A24" s="167" t="s">
        <v>195</v>
      </c>
      <c r="B24" s="204">
        <f>SUM(B22:B23)</f>
        <v>19246</v>
      </c>
      <c r="C24" s="204"/>
      <c r="D24" s="204"/>
      <c r="E24" s="204">
        <f>SUM(E22:E23)</f>
        <v>180651</v>
      </c>
      <c r="F24" s="204"/>
      <c r="G24" s="204"/>
      <c r="H24" s="204">
        <v>18</v>
      </c>
      <c r="I24" s="204"/>
      <c r="J24" s="204"/>
      <c r="K24" s="204"/>
      <c r="L24" s="204"/>
      <c r="M24" s="204">
        <f>SUM(M8,M12,M16,M20)</f>
        <v>36997</v>
      </c>
      <c r="N24" s="204">
        <v>840</v>
      </c>
      <c r="O24" s="204"/>
      <c r="P24" s="204"/>
      <c r="Q24" s="204">
        <f>SUM(Q8,Q12,Q16,Q20)</f>
        <v>237752</v>
      </c>
    </row>
    <row r="25" spans="1:17" s="137" customFormat="1" ht="15">
      <c r="A25" s="136" t="s">
        <v>81</v>
      </c>
      <c r="B25" s="204">
        <v>16759</v>
      </c>
      <c r="C25" s="205"/>
      <c r="D25" s="205"/>
      <c r="E25" s="204">
        <v>173360</v>
      </c>
      <c r="F25" s="205"/>
      <c r="G25" s="205"/>
      <c r="H25" s="312">
        <v>18</v>
      </c>
      <c r="I25" s="205"/>
      <c r="J25" s="205"/>
      <c r="K25" s="205"/>
      <c r="L25" s="205"/>
      <c r="M25" s="204">
        <v>36802</v>
      </c>
      <c r="N25" s="312">
        <v>815</v>
      </c>
      <c r="O25" s="205"/>
      <c r="P25" s="205"/>
      <c r="Q25" s="217">
        <f>SUM(B25:P25)</f>
        <v>227754</v>
      </c>
    </row>
    <row r="26" spans="1:17" s="137" customFormat="1" ht="15.75" thickBot="1">
      <c r="A26" s="138" t="s">
        <v>49</v>
      </c>
      <c r="B26" s="262">
        <v>2487</v>
      </c>
      <c r="C26" s="218"/>
      <c r="D26" s="218"/>
      <c r="E26" s="262">
        <v>7291</v>
      </c>
      <c r="F26" s="218"/>
      <c r="G26" s="218"/>
      <c r="H26" s="218"/>
      <c r="I26" s="218"/>
      <c r="J26" s="218"/>
      <c r="K26" s="218"/>
      <c r="L26" s="218"/>
      <c r="M26" s="262">
        <v>195</v>
      </c>
      <c r="N26" s="262">
        <v>25</v>
      </c>
      <c r="O26" s="218"/>
      <c r="P26" s="218"/>
      <c r="Q26" s="263">
        <f>SUM(B26:P26)</f>
        <v>9998</v>
      </c>
    </row>
    <row r="27" ht="13.5">
      <c r="M27" s="266"/>
    </row>
    <row r="28" spans="13:17" ht="13.5">
      <c r="M28" s="266"/>
      <c r="Q28" s="267"/>
    </row>
  </sheetData>
  <sheetProtection/>
  <mergeCells count="21">
    <mergeCell ref="L3:L4"/>
    <mergeCell ref="E3:E4"/>
    <mergeCell ref="Q1:Q4"/>
    <mergeCell ref="B2:G2"/>
    <mergeCell ref="M2:N2"/>
    <mergeCell ref="B3:B4"/>
    <mergeCell ref="P2:P4"/>
    <mergeCell ref="M1:P1"/>
    <mergeCell ref="M3:N3"/>
    <mergeCell ref="H3:H4"/>
    <mergeCell ref="J3:J4"/>
    <mergeCell ref="D3:D4"/>
    <mergeCell ref="C3:C4"/>
    <mergeCell ref="O2:O4"/>
    <mergeCell ref="K3:K4"/>
    <mergeCell ref="A1:A4"/>
    <mergeCell ref="B1:L1"/>
    <mergeCell ref="H2:L2"/>
    <mergeCell ref="G3:G4"/>
    <mergeCell ref="F3:F4"/>
    <mergeCell ref="I3:I4"/>
  </mergeCells>
  <printOptions/>
  <pageMargins left="0.31496062992125984" right="0.2362204724409449" top="1.2825" bottom="0.35433070866141736" header="0.2362204724409449" footer="0.2362204724409449"/>
  <pageSetup horizontalDpi="600" verticalDpi="600" orientation="landscape" paperSize="9" scale="90" r:id="rId1"/>
  <headerFooter>
    <oddHeader>&amp;C&amp;"Book Antiqua,Félkövér"&amp;11Keszthely és Környéke Kistérségi Többcélú Társulás
2023. évi bevételei&amp;R&amp;"Book Antiqua,Félkövér"5. melléklet
ezer Ft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18"/>
  <sheetViews>
    <sheetView view="pageLayout" workbookViewId="0" topLeftCell="A2">
      <selection activeCell="R17" sqref="R17:R18"/>
    </sheetView>
  </sheetViews>
  <sheetFormatPr defaultColWidth="9.140625" defaultRowHeight="12.75"/>
  <cols>
    <col min="1" max="1" width="15.57421875" style="35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7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>
      <c r="A1" s="379" t="s">
        <v>13</v>
      </c>
      <c r="B1" s="385" t="s">
        <v>42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7"/>
      <c r="P1" s="374" t="s">
        <v>16</v>
      </c>
      <c r="Q1" s="376"/>
      <c r="R1" s="388" t="s">
        <v>8</v>
      </c>
    </row>
    <row r="2" spans="1:18" ht="15" customHeight="1">
      <c r="A2" s="380"/>
      <c r="B2" s="382" t="s">
        <v>7</v>
      </c>
      <c r="C2" s="383"/>
      <c r="D2" s="383"/>
      <c r="E2" s="383"/>
      <c r="F2" s="383"/>
      <c r="G2" s="383"/>
      <c r="H2" s="383"/>
      <c r="I2" s="383"/>
      <c r="J2" s="382" t="s">
        <v>47</v>
      </c>
      <c r="K2" s="383"/>
      <c r="L2" s="383"/>
      <c r="M2" s="383"/>
      <c r="N2" s="383"/>
      <c r="O2" s="384"/>
      <c r="P2" s="391" t="s">
        <v>154</v>
      </c>
      <c r="Q2" s="353" t="s">
        <v>151</v>
      </c>
      <c r="R2" s="389"/>
    </row>
    <row r="3" spans="1:18" ht="16.5" customHeight="1">
      <c r="A3" s="380"/>
      <c r="B3" s="350" t="s">
        <v>0</v>
      </c>
      <c r="C3" s="352" t="s">
        <v>88</v>
      </c>
      <c r="D3" s="352" t="s">
        <v>9</v>
      </c>
      <c r="E3" s="352" t="s">
        <v>40</v>
      </c>
      <c r="F3" s="393" t="s">
        <v>39</v>
      </c>
      <c r="G3" s="393"/>
      <c r="H3" s="393"/>
      <c r="I3" s="393"/>
      <c r="J3" s="392" t="s">
        <v>159</v>
      </c>
      <c r="K3" s="391" t="s">
        <v>10</v>
      </c>
      <c r="L3" s="364" t="s">
        <v>45</v>
      </c>
      <c r="M3" s="364"/>
      <c r="N3" s="364"/>
      <c r="O3" s="364"/>
      <c r="P3" s="391"/>
      <c r="Q3" s="364"/>
      <c r="R3" s="389"/>
    </row>
    <row r="4" spans="1:18" ht="38.25">
      <c r="A4" s="381"/>
      <c r="B4" s="351"/>
      <c r="C4" s="353"/>
      <c r="D4" s="353"/>
      <c r="E4" s="353"/>
      <c r="F4" s="82" t="s">
        <v>158</v>
      </c>
      <c r="G4" s="26" t="s">
        <v>90</v>
      </c>
      <c r="H4" s="26" t="s">
        <v>110</v>
      </c>
      <c r="I4" s="84" t="s">
        <v>93</v>
      </c>
      <c r="J4" s="353"/>
      <c r="K4" s="351"/>
      <c r="L4" s="26" t="s">
        <v>89</v>
      </c>
      <c r="M4" s="26" t="s">
        <v>90</v>
      </c>
      <c r="N4" s="84" t="s">
        <v>93</v>
      </c>
      <c r="O4" s="84" t="s">
        <v>110</v>
      </c>
      <c r="P4" s="351"/>
      <c r="Q4" s="364"/>
      <c r="R4" s="390"/>
    </row>
    <row r="5" spans="1:18" ht="14.25" thickBot="1">
      <c r="A5" s="37">
        <v>1</v>
      </c>
      <c r="B5" s="38">
        <v>2</v>
      </c>
      <c r="C5" s="38">
        <v>3</v>
      </c>
      <c r="D5" s="39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40">
        <v>18</v>
      </c>
    </row>
    <row r="6" spans="1:18" s="6" customFormat="1" ht="85.5">
      <c r="A6" s="141" t="s">
        <v>180</v>
      </c>
      <c r="B6" s="206">
        <v>5684</v>
      </c>
      <c r="C6" s="206">
        <v>734</v>
      </c>
      <c r="D6" s="206">
        <v>8595</v>
      </c>
      <c r="E6" s="206"/>
      <c r="F6" s="206">
        <v>7596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7">
        <f>SUM(B6:Q6)</f>
        <v>22609</v>
      </c>
    </row>
    <row r="7" spans="1:18" s="6" customFormat="1" ht="15">
      <c r="A7" s="178" t="s">
        <v>189</v>
      </c>
      <c r="B7" s="208"/>
      <c r="C7" s="208"/>
      <c r="D7" s="208">
        <v>-22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44">
        <f>SUM(B7:Q7)</f>
        <v>-22</v>
      </c>
    </row>
    <row r="8" spans="1:18" s="6" customFormat="1" ht="28.5">
      <c r="A8" s="178" t="s">
        <v>190</v>
      </c>
      <c r="B8" s="208">
        <v>5684</v>
      </c>
      <c r="C8" s="208">
        <v>734</v>
      </c>
      <c r="D8" s="208">
        <f>SUM(D6:D7)</f>
        <v>8573</v>
      </c>
      <c r="E8" s="208"/>
      <c r="F8" s="208">
        <v>7596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44">
        <f>SUM(B8:Q8)</f>
        <v>22587</v>
      </c>
    </row>
    <row r="9" spans="1:18" s="6" customFormat="1" ht="15">
      <c r="A9" s="179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194"/>
    </row>
    <row r="10" spans="1:18" s="6" customFormat="1" ht="28.5">
      <c r="A10" s="142" t="s">
        <v>181</v>
      </c>
      <c r="B10" s="245">
        <v>162545</v>
      </c>
      <c r="C10" s="245">
        <v>21492</v>
      </c>
      <c r="D10" s="245">
        <v>22831</v>
      </c>
      <c r="E10" s="245"/>
      <c r="F10" s="245"/>
      <c r="G10" s="245"/>
      <c r="H10" s="245"/>
      <c r="I10" s="245"/>
      <c r="J10" s="245">
        <v>840</v>
      </c>
      <c r="K10" s="245"/>
      <c r="L10" s="245"/>
      <c r="M10" s="245"/>
      <c r="N10" s="245"/>
      <c r="O10" s="245"/>
      <c r="P10" s="245"/>
      <c r="Q10" s="245"/>
      <c r="R10" s="246">
        <f>SUM(B10:Q10)</f>
        <v>207708</v>
      </c>
    </row>
    <row r="11" spans="1:18" s="6" customFormat="1" ht="15">
      <c r="A11" s="178" t="s">
        <v>189</v>
      </c>
      <c r="B11" s="209">
        <v>6872</v>
      </c>
      <c r="C11" s="209">
        <v>892</v>
      </c>
      <c r="D11" s="209">
        <v>-325</v>
      </c>
      <c r="E11" s="209"/>
      <c r="F11" s="209"/>
      <c r="G11" s="209"/>
      <c r="H11" s="209"/>
      <c r="I11" s="209"/>
      <c r="J11" s="209">
        <v>18</v>
      </c>
      <c r="K11" s="209"/>
      <c r="L11" s="209"/>
      <c r="M11" s="209"/>
      <c r="N11" s="209"/>
      <c r="O11" s="209"/>
      <c r="P11" s="209"/>
      <c r="Q11" s="209"/>
      <c r="R11" s="194">
        <f>SUM(B11:Q11)</f>
        <v>7457</v>
      </c>
    </row>
    <row r="12" spans="1:18" s="6" customFormat="1" ht="28.5">
      <c r="A12" s="178" t="s">
        <v>190</v>
      </c>
      <c r="B12" s="209">
        <f>SUM(B10:B11)</f>
        <v>169417</v>
      </c>
      <c r="C12" s="209">
        <f>SUM(C10:C11)</f>
        <v>22384</v>
      </c>
      <c r="D12" s="209">
        <f>SUM(D10:D11)</f>
        <v>22506</v>
      </c>
      <c r="E12" s="209"/>
      <c r="F12" s="209"/>
      <c r="G12" s="209"/>
      <c r="H12" s="209"/>
      <c r="I12" s="209"/>
      <c r="J12" s="209">
        <v>858</v>
      </c>
      <c r="K12" s="209"/>
      <c r="L12" s="209"/>
      <c r="M12" s="209"/>
      <c r="N12" s="209"/>
      <c r="O12" s="209"/>
      <c r="P12" s="209"/>
      <c r="Q12" s="209"/>
      <c r="R12" s="194">
        <f>SUM(B12:Q12)</f>
        <v>215165</v>
      </c>
    </row>
    <row r="13" spans="1:18" s="6" customFormat="1" ht="15.75" thickBot="1">
      <c r="A13" s="232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196"/>
    </row>
    <row r="14" spans="1:18" s="6" customFormat="1" ht="16.5" customHeight="1">
      <c r="A14" s="141" t="s">
        <v>43</v>
      </c>
      <c r="B14" s="248">
        <f>SUM(B6+B10)</f>
        <v>168229</v>
      </c>
      <c r="C14" s="248">
        <f>SUM(C6+C10)</f>
        <v>22226</v>
      </c>
      <c r="D14" s="248">
        <f>SUM(D6+D10)</f>
        <v>31426</v>
      </c>
      <c r="E14" s="248"/>
      <c r="F14" s="248">
        <f>SUM(F6+F10)</f>
        <v>7596</v>
      </c>
      <c r="G14" s="248"/>
      <c r="H14" s="248"/>
      <c r="I14" s="248"/>
      <c r="J14" s="248">
        <f>SUM(J6+J10)</f>
        <v>840</v>
      </c>
      <c r="K14" s="248"/>
      <c r="L14" s="248"/>
      <c r="M14" s="248"/>
      <c r="N14" s="248"/>
      <c r="O14" s="248"/>
      <c r="P14" s="248"/>
      <c r="Q14" s="248"/>
      <c r="R14" s="207">
        <f>SUM(R6+R10)</f>
        <v>230317</v>
      </c>
    </row>
    <row r="15" spans="1:18" s="6" customFormat="1" ht="16.5" customHeight="1">
      <c r="A15" s="234" t="s">
        <v>189</v>
      </c>
      <c r="B15" s="193">
        <f aca="true" t="shared" si="0" ref="B15:D16">SUM(B7,B11)</f>
        <v>6872</v>
      </c>
      <c r="C15" s="193">
        <f t="shared" si="0"/>
        <v>892</v>
      </c>
      <c r="D15" s="193">
        <f t="shared" si="0"/>
        <v>-347</v>
      </c>
      <c r="E15" s="193"/>
      <c r="F15" s="193"/>
      <c r="G15" s="193"/>
      <c r="H15" s="193"/>
      <c r="I15" s="193"/>
      <c r="J15" s="193">
        <v>18</v>
      </c>
      <c r="K15" s="193"/>
      <c r="L15" s="193"/>
      <c r="M15" s="193"/>
      <c r="N15" s="193"/>
      <c r="O15" s="193"/>
      <c r="P15" s="193"/>
      <c r="Q15" s="193"/>
      <c r="R15" s="194">
        <f>SUM(R7,R11)</f>
        <v>7435</v>
      </c>
    </row>
    <row r="16" spans="1:18" s="6" customFormat="1" ht="28.5">
      <c r="A16" s="234" t="s">
        <v>190</v>
      </c>
      <c r="B16" s="193">
        <f t="shared" si="0"/>
        <v>175101</v>
      </c>
      <c r="C16" s="193">
        <f t="shared" si="0"/>
        <v>23118</v>
      </c>
      <c r="D16" s="193">
        <f>SUM(D14:D15)</f>
        <v>31079</v>
      </c>
      <c r="E16" s="193"/>
      <c r="F16" s="193">
        <f>SUM(F8,F12)</f>
        <v>7596</v>
      </c>
      <c r="G16" s="193"/>
      <c r="H16" s="193"/>
      <c r="I16" s="193"/>
      <c r="J16" s="193">
        <v>858</v>
      </c>
      <c r="K16" s="193"/>
      <c r="L16" s="193"/>
      <c r="M16" s="193"/>
      <c r="N16" s="193"/>
      <c r="O16" s="193"/>
      <c r="P16" s="193"/>
      <c r="Q16" s="193"/>
      <c r="R16" s="194">
        <f>SUM(R8,R12)</f>
        <v>237752</v>
      </c>
    </row>
    <row r="17" spans="1:18" s="137" customFormat="1" ht="15">
      <c r="A17" s="142" t="s">
        <v>81</v>
      </c>
      <c r="B17" s="193">
        <v>166810</v>
      </c>
      <c r="C17" s="193">
        <f>C16-C18</f>
        <v>22241</v>
      </c>
      <c r="D17" s="193">
        <f>D16-D18</f>
        <v>27166</v>
      </c>
      <c r="E17" s="193"/>
      <c r="F17" s="193">
        <v>7596</v>
      </c>
      <c r="G17" s="193"/>
      <c r="H17" s="193"/>
      <c r="I17" s="193"/>
      <c r="J17" s="193">
        <v>833</v>
      </c>
      <c r="K17" s="193"/>
      <c r="L17" s="193"/>
      <c r="M17" s="193"/>
      <c r="N17" s="193"/>
      <c r="O17" s="193"/>
      <c r="P17" s="193"/>
      <c r="Q17" s="193"/>
      <c r="R17" s="194">
        <f>SUM(B17:Q17)</f>
        <v>224646</v>
      </c>
    </row>
    <row r="18" spans="1:18" s="137" customFormat="1" ht="29.25" thickBot="1">
      <c r="A18" s="143" t="s">
        <v>49</v>
      </c>
      <c r="B18" s="195">
        <v>8291</v>
      </c>
      <c r="C18" s="195">
        <v>877</v>
      </c>
      <c r="D18" s="195">
        <v>3913</v>
      </c>
      <c r="E18" s="195"/>
      <c r="F18" s="195"/>
      <c r="G18" s="195"/>
      <c r="H18" s="195"/>
      <c r="I18" s="195"/>
      <c r="J18" s="195">
        <v>25</v>
      </c>
      <c r="K18" s="195"/>
      <c r="L18" s="195"/>
      <c r="M18" s="195"/>
      <c r="N18" s="195"/>
      <c r="O18" s="195"/>
      <c r="P18" s="195"/>
      <c r="Q18" s="195"/>
      <c r="R18" s="196">
        <f>SUM(B18:Q18)</f>
        <v>13106</v>
      </c>
    </row>
    <row r="22" ht="14.25" customHeight="1"/>
  </sheetData>
  <sheetProtection/>
  <mergeCells count="16">
    <mergeCell ref="R1:R4"/>
    <mergeCell ref="K3:K4"/>
    <mergeCell ref="J3:J4"/>
    <mergeCell ref="F3:I3"/>
    <mergeCell ref="L3:O3"/>
    <mergeCell ref="P2:P4"/>
    <mergeCell ref="Q2:Q4"/>
    <mergeCell ref="P1:Q1"/>
    <mergeCell ref="A1:A4"/>
    <mergeCell ref="C3:C4"/>
    <mergeCell ref="D3:D4"/>
    <mergeCell ref="B3:B4"/>
    <mergeCell ref="E3:E4"/>
    <mergeCell ref="J2:O2"/>
    <mergeCell ref="B2:I2"/>
    <mergeCell ref="B1:O1"/>
  </mergeCells>
  <printOptions/>
  <pageMargins left="0.15748031496062992" right="0.2362204724409449" top="1.158333333333333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2023. évi kiadásai kiemelt előirányzatok szerinti bontásban&amp;R&amp;"Book Antiqua,Félkövér"6. 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V27"/>
  <sheetViews>
    <sheetView view="pageLayout" workbookViewId="0" topLeftCell="A16">
      <selection activeCell="S25" sqref="S25:S26"/>
    </sheetView>
  </sheetViews>
  <sheetFormatPr defaultColWidth="9.140625" defaultRowHeight="12.75"/>
  <cols>
    <col min="1" max="1" width="24.28125" style="146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7.710937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357" t="s">
        <v>87</v>
      </c>
      <c r="B1" s="400" t="s">
        <v>42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2"/>
      <c r="P1" s="407" t="s">
        <v>16</v>
      </c>
      <c r="Q1" s="408"/>
      <c r="R1" s="409"/>
      <c r="S1" s="388" t="s">
        <v>8</v>
      </c>
    </row>
    <row r="2" spans="1:19" ht="13.5" customHeight="1">
      <c r="A2" s="358"/>
      <c r="B2" s="403" t="s">
        <v>7</v>
      </c>
      <c r="C2" s="404"/>
      <c r="D2" s="404"/>
      <c r="E2" s="404"/>
      <c r="F2" s="404"/>
      <c r="G2" s="404"/>
      <c r="H2" s="404"/>
      <c r="I2" s="405"/>
      <c r="J2" s="394" t="s">
        <v>47</v>
      </c>
      <c r="K2" s="395"/>
      <c r="L2" s="395"/>
      <c r="M2" s="395"/>
      <c r="N2" s="395"/>
      <c r="O2" s="396"/>
      <c r="P2" s="406" t="s">
        <v>152</v>
      </c>
      <c r="Q2" s="350" t="s">
        <v>153</v>
      </c>
      <c r="R2" s="364" t="s">
        <v>151</v>
      </c>
      <c r="S2" s="389"/>
    </row>
    <row r="3" spans="1:19" ht="20.25" customHeight="1">
      <c r="A3" s="358"/>
      <c r="B3" s="350" t="s">
        <v>38</v>
      </c>
      <c r="C3" s="352" t="s">
        <v>88</v>
      </c>
      <c r="D3" s="352" t="s">
        <v>9</v>
      </c>
      <c r="E3" s="352" t="s">
        <v>40</v>
      </c>
      <c r="F3" s="397" t="s">
        <v>6</v>
      </c>
      <c r="G3" s="398"/>
      <c r="H3" s="398"/>
      <c r="I3" s="399"/>
      <c r="J3" s="364" t="s">
        <v>91</v>
      </c>
      <c r="K3" s="364" t="s">
        <v>92</v>
      </c>
      <c r="L3" s="364" t="s">
        <v>101</v>
      </c>
      <c r="M3" s="364"/>
      <c r="N3" s="364"/>
      <c r="O3" s="364"/>
      <c r="P3" s="406"/>
      <c r="Q3" s="391"/>
      <c r="R3" s="364"/>
      <c r="S3" s="389"/>
    </row>
    <row r="4" spans="1:19" ht="76.5">
      <c r="A4" s="359"/>
      <c r="B4" s="351"/>
      <c r="C4" s="353"/>
      <c r="D4" s="353"/>
      <c r="E4" s="353"/>
      <c r="F4" s="32" t="s">
        <v>111</v>
      </c>
      <c r="G4" s="36" t="s">
        <v>112</v>
      </c>
      <c r="H4" s="83" t="s">
        <v>93</v>
      </c>
      <c r="I4" s="83" t="s">
        <v>110</v>
      </c>
      <c r="J4" s="364"/>
      <c r="K4" s="364"/>
      <c r="L4" s="36" t="s">
        <v>113</v>
      </c>
      <c r="M4" s="36" t="s">
        <v>114</v>
      </c>
      <c r="N4" s="36" t="s">
        <v>41</v>
      </c>
      <c r="O4" s="83" t="s">
        <v>115</v>
      </c>
      <c r="P4" s="406"/>
      <c r="Q4" s="351"/>
      <c r="R4" s="364"/>
      <c r="S4" s="390"/>
    </row>
    <row r="5" spans="1:19" ht="15" thickBot="1">
      <c r="A5" s="37">
        <v>1</v>
      </c>
      <c r="B5" s="38">
        <v>2</v>
      </c>
      <c r="C5" s="38">
        <v>3</v>
      </c>
      <c r="D5" s="39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197">
        <v>16</v>
      </c>
      <c r="Q5" s="38">
        <v>17</v>
      </c>
      <c r="R5" s="38">
        <v>18</v>
      </c>
      <c r="S5" s="46">
        <v>19</v>
      </c>
    </row>
    <row r="6" spans="1:21" s="41" customFormat="1" ht="26.25">
      <c r="A6" s="157" t="s">
        <v>174</v>
      </c>
      <c r="B6" s="187">
        <v>133807</v>
      </c>
      <c r="C6" s="187">
        <v>17996</v>
      </c>
      <c r="D6" s="187">
        <v>12050</v>
      </c>
      <c r="E6" s="187"/>
      <c r="F6" s="187"/>
      <c r="G6" s="187"/>
      <c r="H6" s="187"/>
      <c r="I6" s="187"/>
      <c r="J6" s="187">
        <v>200</v>
      </c>
      <c r="K6" s="187"/>
      <c r="L6" s="187"/>
      <c r="M6" s="187"/>
      <c r="N6" s="187"/>
      <c r="O6" s="187"/>
      <c r="P6" s="187"/>
      <c r="Q6" s="187"/>
      <c r="R6" s="187"/>
      <c r="S6" s="188">
        <f>SUM(B6:R6)</f>
        <v>164053</v>
      </c>
      <c r="T6" s="44"/>
      <c r="U6" s="43"/>
    </row>
    <row r="7" spans="1:21" s="41" customFormat="1" ht="14.25">
      <c r="A7" s="171" t="s">
        <v>189</v>
      </c>
      <c r="B7" s="189">
        <v>4914</v>
      </c>
      <c r="C7" s="189">
        <v>638</v>
      </c>
      <c r="D7" s="189">
        <v>-325</v>
      </c>
      <c r="E7" s="189"/>
      <c r="F7" s="189"/>
      <c r="G7" s="189"/>
      <c r="H7" s="189"/>
      <c r="I7" s="189"/>
      <c r="J7" s="189">
        <v>18</v>
      </c>
      <c r="K7" s="189"/>
      <c r="L7" s="189"/>
      <c r="M7" s="189"/>
      <c r="N7" s="189"/>
      <c r="O7" s="189"/>
      <c r="P7" s="189"/>
      <c r="Q7" s="189"/>
      <c r="R7" s="189"/>
      <c r="S7" s="190">
        <f>SUM(B7:R7)</f>
        <v>5245</v>
      </c>
      <c r="T7" s="44"/>
      <c r="U7" s="43"/>
    </row>
    <row r="8" spans="1:21" s="41" customFormat="1" ht="14.25" customHeight="1">
      <c r="A8" s="152" t="s">
        <v>191</v>
      </c>
      <c r="B8" s="189">
        <f>SUM(B6:B7)</f>
        <v>138721</v>
      </c>
      <c r="C8" s="189">
        <f>SUM(C6:C7)</f>
        <v>18634</v>
      </c>
      <c r="D8" s="189">
        <f>SUM(D6:D7)</f>
        <v>11725</v>
      </c>
      <c r="E8" s="189"/>
      <c r="F8" s="189"/>
      <c r="G8" s="189"/>
      <c r="H8" s="189"/>
      <c r="I8" s="189"/>
      <c r="J8" s="189">
        <f>SUM(J6:J7)</f>
        <v>218</v>
      </c>
      <c r="K8" s="189"/>
      <c r="L8" s="189"/>
      <c r="M8" s="189"/>
      <c r="N8" s="189"/>
      <c r="O8" s="189"/>
      <c r="P8" s="189"/>
      <c r="Q8" s="189"/>
      <c r="R8" s="189"/>
      <c r="S8" s="189">
        <f>SUM(S6:S7)</f>
        <v>169298</v>
      </c>
      <c r="T8" s="44"/>
      <c r="U8" s="43"/>
    </row>
    <row r="9" spans="1:21" s="41" customFormat="1" ht="14.25">
      <c r="A9" s="152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90"/>
      <c r="T9" s="44"/>
      <c r="U9" s="43"/>
    </row>
    <row r="10" spans="1:20" s="41" customFormat="1" ht="39">
      <c r="A10" s="42" t="s">
        <v>175</v>
      </c>
      <c r="B10" s="191">
        <v>7719</v>
      </c>
      <c r="C10" s="191">
        <v>803</v>
      </c>
      <c r="D10" s="191">
        <v>3913</v>
      </c>
      <c r="E10" s="191"/>
      <c r="F10" s="191"/>
      <c r="G10" s="191"/>
      <c r="H10" s="191"/>
      <c r="I10" s="191"/>
      <c r="J10" s="191">
        <v>25</v>
      </c>
      <c r="K10" s="191"/>
      <c r="L10" s="191"/>
      <c r="M10" s="191"/>
      <c r="N10" s="191"/>
      <c r="O10" s="191"/>
      <c r="P10" s="191"/>
      <c r="Q10" s="191"/>
      <c r="R10" s="191"/>
      <c r="S10" s="192">
        <f>SUM(B10:R10)</f>
        <v>12460</v>
      </c>
      <c r="T10" s="44"/>
    </row>
    <row r="11" spans="1:20" s="41" customFormat="1" ht="14.25">
      <c r="A11" s="171" t="s">
        <v>189</v>
      </c>
      <c r="B11" s="189">
        <v>572</v>
      </c>
      <c r="C11" s="189">
        <v>74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90">
        <f>SUM(B11:R11)</f>
        <v>646</v>
      </c>
      <c r="T11" s="44"/>
    </row>
    <row r="12" spans="1:20" s="41" customFormat="1" ht="26.25">
      <c r="A12" s="152" t="s">
        <v>192</v>
      </c>
      <c r="B12" s="189">
        <f>SUM(B10:B11)</f>
        <v>8291</v>
      </c>
      <c r="C12" s="189">
        <f>SUM(C10:C11)</f>
        <v>877</v>
      </c>
      <c r="D12" s="189">
        <f>SUM(D10:D11)</f>
        <v>3913</v>
      </c>
      <c r="E12" s="189"/>
      <c r="F12" s="189"/>
      <c r="G12" s="189"/>
      <c r="H12" s="189"/>
      <c r="I12" s="189"/>
      <c r="J12" s="189">
        <v>25</v>
      </c>
      <c r="K12" s="189"/>
      <c r="L12" s="189"/>
      <c r="M12" s="189"/>
      <c r="N12" s="189"/>
      <c r="O12" s="189"/>
      <c r="P12" s="189"/>
      <c r="Q12" s="189"/>
      <c r="R12" s="189"/>
      <c r="S12" s="190">
        <f>SUM(B12:R12)</f>
        <v>13106</v>
      </c>
      <c r="T12" s="44"/>
    </row>
    <row r="13" spans="1:20" s="41" customFormat="1" ht="14.25">
      <c r="A13" s="152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90"/>
      <c r="T13" s="44"/>
    </row>
    <row r="14" spans="1:21" s="41" customFormat="1" ht="26.25">
      <c r="A14" s="152" t="s">
        <v>176</v>
      </c>
      <c r="B14" s="189">
        <v>21019</v>
      </c>
      <c r="C14" s="189">
        <v>2693</v>
      </c>
      <c r="D14" s="189">
        <v>6868</v>
      </c>
      <c r="E14" s="189"/>
      <c r="F14" s="189"/>
      <c r="G14" s="189"/>
      <c r="H14" s="189"/>
      <c r="I14" s="189"/>
      <c r="J14" s="189">
        <v>615</v>
      </c>
      <c r="K14" s="189"/>
      <c r="L14" s="189"/>
      <c r="M14" s="189"/>
      <c r="N14" s="189"/>
      <c r="O14" s="189"/>
      <c r="P14" s="189"/>
      <c r="Q14" s="189"/>
      <c r="R14" s="189"/>
      <c r="S14" s="190">
        <f>SUM(B14:R14)</f>
        <v>31195</v>
      </c>
      <c r="T14" s="44"/>
      <c r="U14" s="43"/>
    </row>
    <row r="15" spans="1:21" s="41" customFormat="1" ht="14.25">
      <c r="A15" s="171" t="s">
        <v>189</v>
      </c>
      <c r="B15" s="189">
        <v>1386</v>
      </c>
      <c r="C15" s="189">
        <v>180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90">
        <f>SUM(B15:R15)</f>
        <v>1566</v>
      </c>
      <c r="T15" s="44"/>
      <c r="U15" s="43"/>
    </row>
    <row r="16" spans="1:21" s="41" customFormat="1" ht="26.25">
      <c r="A16" s="152" t="s">
        <v>193</v>
      </c>
      <c r="B16" s="189">
        <f>SUM(B14:B15)</f>
        <v>22405</v>
      </c>
      <c r="C16" s="189">
        <f>SUM(C14:C15)</f>
        <v>2873</v>
      </c>
      <c r="D16" s="189">
        <f>SUM(D14:D15)</f>
        <v>6868</v>
      </c>
      <c r="E16" s="189"/>
      <c r="F16" s="189"/>
      <c r="G16" s="189"/>
      <c r="H16" s="189"/>
      <c r="I16" s="189"/>
      <c r="J16" s="189">
        <v>324</v>
      </c>
      <c r="K16" s="189"/>
      <c r="L16" s="189"/>
      <c r="M16" s="189"/>
      <c r="N16" s="189"/>
      <c r="O16" s="189"/>
      <c r="P16" s="189"/>
      <c r="Q16" s="189"/>
      <c r="R16" s="189"/>
      <c r="S16" s="190">
        <f>SUM(B16:R16)</f>
        <v>32470</v>
      </c>
      <c r="T16" s="44"/>
      <c r="U16" s="43"/>
    </row>
    <row r="17" spans="1:21" s="41" customFormat="1" ht="14.25">
      <c r="A17" s="152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90"/>
      <c r="T17" s="44"/>
      <c r="U17" s="43"/>
    </row>
    <row r="18" spans="1:21" s="41" customFormat="1" ht="14.25">
      <c r="A18" s="42" t="s">
        <v>177</v>
      </c>
      <c r="B18" s="191">
        <v>5684</v>
      </c>
      <c r="C18" s="191">
        <v>734</v>
      </c>
      <c r="D18" s="191">
        <v>8595</v>
      </c>
      <c r="E18" s="191"/>
      <c r="F18" s="191">
        <v>7596</v>
      </c>
      <c r="G18" s="191"/>
      <c r="H18" s="191"/>
      <c r="I18" s="191"/>
      <c r="J18" s="191"/>
      <c r="K18" s="191"/>
      <c r="L18" s="191"/>
      <c r="M18" s="191"/>
      <c r="N18" s="191"/>
      <c r="O18" s="191"/>
      <c r="P18" s="191">
        <v>149067</v>
      </c>
      <c r="Q18" s="191"/>
      <c r="R18" s="191"/>
      <c r="S18" s="192">
        <f>SUM(B18:R18)</f>
        <v>171676</v>
      </c>
      <c r="T18" s="44"/>
      <c r="U18" s="43"/>
    </row>
    <row r="19" spans="1:21" s="41" customFormat="1" ht="14.25">
      <c r="A19" s="167" t="s">
        <v>189</v>
      </c>
      <c r="B19" s="191"/>
      <c r="C19" s="191"/>
      <c r="D19" s="191">
        <v>-22</v>
      </c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>
        <v>5534</v>
      </c>
      <c r="Q19" s="191"/>
      <c r="R19" s="191"/>
      <c r="S19" s="192">
        <f>SUM(B19:R19)</f>
        <v>5512</v>
      </c>
      <c r="T19" s="44"/>
      <c r="U19" s="43"/>
    </row>
    <row r="20" spans="1:21" s="41" customFormat="1" ht="14.25">
      <c r="A20" s="42" t="s">
        <v>194</v>
      </c>
      <c r="B20" s="191">
        <v>5684</v>
      </c>
      <c r="C20" s="191">
        <v>734</v>
      </c>
      <c r="D20" s="191">
        <f>SUM(D18:D19)</f>
        <v>8573</v>
      </c>
      <c r="E20" s="191"/>
      <c r="F20" s="191">
        <v>7596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91">
        <f>SUM(P18:P19)</f>
        <v>154601</v>
      </c>
      <c r="Q20" s="191"/>
      <c r="R20" s="191"/>
      <c r="S20" s="192">
        <f>SUM(B20:R20)</f>
        <v>177188</v>
      </c>
      <c r="T20" s="44"/>
      <c r="U20" s="43"/>
    </row>
    <row r="21" spans="1:21" s="41" customFormat="1" ht="15" thickBot="1">
      <c r="A21" s="92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50"/>
      <c r="T21" s="44"/>
      <c r="U21" s="43"/>
    </row>
    <row r="22" spans="1:22" s="137" customFormat="1" ht="15">
      <c r="A22" s="135" t="s">
        <v>43</v>
      </c>
      <c r="B22" s="198">
        <f aca="true" t="shared" si="0" ref="B22:D24">SUM(B6,B10,B14,B18)</f>
        <v>168229</v>
      </c>
      <c r="C22" s="198">
        <f t="shared" si="0"/>
        <v>22226</v>
      </c>
      <c r="D22" s="198">
        <f t="shared" si="0"/>
        <v>31426</v>
      </c>
      <c r="E22" s="198"/>
      <c r="F22" s="198">
        <f>SUM(F6,F10,F14,F18)</f>
        <v>7596</v>
      </c>
      <c r="G22" s="198"/>
      <c r="H22" s="198"/>
      <c r="I22" s="198"/>
      <c r="J22" s="198">
        <f>SUM(J6,J10,J14,J18)</f>
        <v>840</v>
      </c>
      <c r="K22" s="198"/>
      <c r="L22" s="198"/>
      <c r="M22" s="198"/>
      <c r="N22" s="198"/>
      <c r="O22" s="198"/>
      <c r="P22" s="198">
        <f>SUM(P6,P10,P14,P18)</f>
        <v>149067</v>
      </c>
      <c r="Q22" s="198"/>
      <c r="R22" s="198"/>
      <c r="S22" s="216">
        <f>SUM(S6,S10,S14,S18)</f>
        <v>379384</v>
      </c>
      <c r="T22" s="144"/>
      <c r="U22" s="144"/>
      <c r="V22" s="144"/>
    </row>
    <row r="23" spans="1:22" s="137" customFormat="1" ht="15">
      <c r="A23" s="167" t="s">
        <v>189</v>
      </c>
      <c r="B23" s="251">
        <f t="shared" si="0"/>
        <v>6872</v>
      </c>
      <c r="C23" s="251">
        <f t="shared" si="0"/>
        <v>892</v>
      </c>
      <c r="D23" s="251">
        <f t="shared" si="0"/>
        <v>-347</v>
      </c>
      <c r="E23" s="251"/>
      <c r="F23" s="251">
        <f>SUM(F7,F11,F15,F19)</f>
        <v>0</v>
      </c>
      <c r="G23" s="251"/>
      <c r="H23" s="251"/>
      <c r="I23" s="251"/>
      <c r="J23" s="251">
        <f>SUM(J7,J11,J15,J19)</f>
        <v>18</v>
      </c>
      <c r="K23" s="251"/>
      <c r="L23" s="251"/>
      <c r="M23" s="251"/>
      <c r="N23" s="251"/>
      <c r="O23" s="251"/>
      <c r="P23" s="251">
        <f>SUM(P7,P11,P15,P19)</f>
        <v>5534</v>
      </c>
      <c r="Q23" s="251"/>
      <c r="R23" s="251"/>
      <c r="S23" s="210">
        <f>SUM(S7,S11,S15,S19)</f>
        <v>12969</v>
      </c>
      <c r="T23" s="144"/>
      <c r="U23" s="144"/>
      <c r="V23" s="144"/>
    </row>
    <row r="24" spans="1:22" s="137" customFormat="1" ht="26.25">
      <c r="A24" s="42" t="s">
        <v>195</v>
      </c>
      <c r="B24" s="251">
        <f>SUM(B8,B12,B16,B20)</f>
        <v>175101</v>
      </c>
      <c r="C24" s="251">
        <f t="shared" si="0"/>
        <v>23118</v>
      </c>
      <c r="D24" s="251">
        <f t="shared" si="0"/>
        <v>31079</v>
      </c>
      <c r="E24" s="251"/>
      <c r="F24" s="251">
        <f>SUM(F8,F12,F16,F20)</f>
        <v>7596</v>
      </c>
      <c r="G24" s="251"/>
      <c r="H24" s="251"/>
      <c r="I24" s="251"/>
      <c r="J24" s="251">
        <f>SUM(J22:J23)</f>
        <v>858</v>
      </c>
      <c r="K24" s="251"/>
      <c r="L24" s="251"/>
      <c r="M24" s="251"/>
      <c r="N24" s="251"/>
      <c r="O24" s="251"/>
      <c r="P24" s="251">
        <f>SUM(P8,P12,P16,P20)</f>
        <v>154601</v>
      </c>
      <c r="Q24" s="251"/>
      <c r="R24" s="251"/>
      <c r="S24" s="210">
        <f>SUM(B24:R24)</f>
        <v>392353</v>
      </c>
      <c r="T24" s="144"/>
      <c r="U24" s="144"/>
      <c r="V24" s="144"/>
    </row>
    <row r="25" spans="1:19" s="137" customFormat="1" ht="15">
      <c r="A25" s="145" t="s">
        <v>80</v>
      </c>
      <c r="B25" s="193">
        <v>166810</v>
      </c>
      <c r="C25" s="193">
        <v>22241</v>
      </c>
      <c r="D25" s="193">
        <v>27166</v>
      </c>
      <c r="E25" s="193"/>
      <c r="F25" s="193">
        <v>7596</v>
      </c>
      <c r="G25" s="193"/>
      <c r="H25" s="193"/>
      <c r="I25" s="193"/>
      <c r="J25" s="193">
        <v>833</v>
      </c>
      <c r="K25" s="193"/>
      <c r="L25" s="193"/>
      <c r="M25" s="193"/>
      <c r="N25" s="193"/>
      <c r="O25" s="193"/>
      <c r="P25" s="193">
        <v>151234</v>
      </c>
      <c r="Q25" s="193"/>
      <c r="R25" s="193"/>
      <c r="S25" s="210">
        <f>SUM(B25:R25)</f>
        <v>375880</v>
      </c>
    </row>
    <row r="26" spans="1:22" s="137" customFormat="1" ht="15.75" thickBot="1">
      <c r="A26" s="138" t="s">
        <v>49</v>
      </c>
      <c r="B26" s="195">
        <v>8291</v>
      </c>
      <c r="C26" s="195">
        <v>877</v>
      </c>
      <c r="D26" s="195">
        <v>3913</v>
      </c>
      <c r="E26" s="195"/>
      <c r="F26" s="195"/>
      <c r="G26" s="195"/>
      <c r="H26" s="195"/>
      <c r="I26" s="195"/>
      <c r="J26" s="195">
        <v>25</v>
      </c>
      <c r="K26" s="195"/>
      <c r="L26" s="195"/>
      <c r="M26" s="195"/>
      <c r="N26" s="195"/>
      <c r="O26" s="195"/>
      <c r="P26" s="195">
        <v>3367</v>
      </c>
      <c r="Q26" s="195"/>
      <c r="R26" s="195"/>
      <c r="S26" s="196">
        <f>SUM(B26:P26)</f>
        <v>16473</v>
      </c>
      <c r="V26" s="6"/>
    </row>
    <row r="27" spans="1:19" s="6" customFormat="1" ht="15">
      <c r="A27" s="146"/>
      <c r="R27" s="137"/>
      <c r="S27" s="137"/>
    </row>
  </sheetData>
  <sheetProtection/>
  <mergeCells count="17">
    <mergeCell ref="R2:R4"/>
    <mergeCell ref="Q2:Q4"/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D3:D4"/>
    <mergeCell ref="E3:E4"/>
    <mergeCell ref="J3:J4"/>
    <mergeCell ref="K3:K4"/>
    <mergeCell ref="F3:I3"/>
    <mergeCell ref="L3:O3"/>
  </mergeCells>
  <printOptions/>
  <pageMargins left="0.31496062992125984" right="0.1968503937007874" top="1.2075" bottom="0.35433070866141736" header="0.1968503937007874" footer="0.1968503937007874"/>
  <pageSetup horizontalDpi="600" verticalDpi="600" orientation="landscape" paperSize="9" scale="90" r:id="rId1"/>
  <headerFooter>
    <oddHeader>&amp;C&amp;"Book Antiqua,Félkövér"&amp;11Keszthely Város Önkormányzata
2023. évi főbb kiadásai jogcím-csoportonként és feladatonként&amp;R&amp;"Book Antiqua,Félkövér"7. melléklet
ezer Ft</oddHeader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10"/>
  <sheetViews>
    <sheetView view="pageLayout" workbookViewId="0" topLeftCell="A1">
      <selection activeCell="G4" sqref="G4"/>
    </sheetView>
  </sheetViews>
  <sheetFormatPr defaultColWidth="9.140625" defaultRowHeight="12.75"/>
  <cols>
    <col min="1" max="1" width="5.421875" style="49" customWidth="1"/>
    <col min="2" max="2" width="55.8515625" style="50" customWidth="1"/>
    <col min="3" max="3" width="14.140625" style="17" bestFit="1" customWidth="1"/>
    <col min="4" max="4" width="11.7109375" style="17" customWidth="1"/>
    <col min="5" max="5" width="12.421875" style="17" customWidth="1"/>
    <col min="6" max="6" width="11.140625" style="3" bestFit="1" customWidth="1"/>
    <col min="7" max="7" width="14.140625" style="3" bestFit="1" customWidth="1"/>
    <col min="8" max="9" width="9.140625" style="3" customWidth="1"/>
    <col min="10" max="10" width="10.00390625" style="3" bestFit="1" customWidth="1"/>
    <col min="11" max="13" width="9.140625" style="3" customWidth="1"/>
    <col min="14" max="14" width="9.140625" style="18" customWidth="1"/>
    <col min="15" max="16384" width="9.140625" style="3" customWidth="1"/>
  </cols>
  <sheetData>
    <row r="1" spans="1:7" ht="45.75" thickBot="1">
      <c r="A1" s="47" t="s">
        <v>12</v>
      </c>
      <c r="B1" s="48" t="s">
        <v>44</v>
      </c>
      <c r="C1" s="74" t="s">
        <v>211</v>
      </c>
      <c r="D1" s="59" t="s">
        <v>189</v>
      </c>
      <c r="E1" s="59" t="s">
        <v>190</v>
      </c>
      <c r="F1" s="253" t="s">
        <v>82</v>
      </c>
      <c r="G1" s="73" t="s">
        <v>83</v>
      </c>
    </row>
    <row r="2" spans="1:7" s="97" customFormat="1" ht="30">
      <c r="A2" s="172">
        <v>1</v>
      </c>
      <c r="B2" s="180" t="s">
        <v>182</v>
      </c>
      <c r="C2" s="252"/>
      <c r="D2" s="255"/>
      <c r="E2" s="255"/>
      <c r="F2" s="254"/>
      <c r="G2" s="156"/>
    </row>
    <row r="3" spans="1:7" s="97" customFormat="1" ht="16.5">
      <c r="A3" s="96"/>
      <c r="B3" s="181" t="s">
        <v>212</v>
      </c>
      <c r="C3" s="155">
        <v>495</v>
      </c>
      <c r="D3" s="155"/>
      <c r="E3" s="155">
        <v>495</v>
      </c>
      <c r="F3" s="155">
        <v>495</v>
      </c>
      <c r="G3" s="175"/>
    </row>
    <row r="4" spans="1:7" s="97" customFormat="1" ht="16.5">
      <c r="A4" s="96"/>
      <c r="B4" s="177" t="s">
        <v>183</v>
      </c>
      <c r="C4" s="75">
        <v>345</v>
      </c>
      <c r="D4" s="75">
        <v>18</v>
      </c>
      <c r="E4" s="75">
        <f>SUM(C4:D4)</f>
        <v>363</v>
      </c>
      <c r="F4" s="75">
        <v>338</v>
      </c>
      <c r="G4" s="176">
        <v>25</v>
      </c>
    </row>
    <row r="5" spans="1:7" s="97" customFormat="1" ht="16.5">
      <c r="A5" s="96"/>
      <c r="B5" s="173"/>
      <c r="C5" s="75"/>
      <c r="D5" s="75"/>
      <c r="E5" s="75"/>
      <c r="F5" s="75"/>
      <c r="G5" s="176"/>
    </row>
    <row r="6" spans="1:7" s="4" customFormat="1" ht="16.5">
      <c r="A6" s="96"/>
      <c r="B6" s="174" t="s">
        <v>17</v>
      </c>
      <c r="C6" s="76">
        <f>SUM(C3:C5)</f>
        <v>840</v>
      </c>
      <c r="D6" s="76">
        <f>SUM(D3:D5)</f>
        <v>18</v>
      </c>
      <c r="E6" s="76">
        <f>SUM(E3:E5)</f>
        <v>858</v>
      </c>
      <c r="F6" s="76">
        <f>SUM(F3:F5)</f>
        <v>833</v>
      </c>
      <c r="G6" s="264">
        <v>25</v>
      </c>
    </row>
    <row r="7" spans="1:7" s="4" customFormat="1" ht="16.5">
      <c r="A7" s="96"/>
      <c r="B7" s="177"/>
      <c r="C7" s="75"/>
      <c r="D7" s="75"/>
      <c r="E7" s="75"/>
      <c r="F7" s="75"/>
      <c r="G7" s="93"/>
    </row>
    <row r="8" spans="1:7" s="4" customFormat="1" ht="31.5" thickBot="1">
      <c r="A8" s="94"/>
      <c r="B8" s="95" t="s">
        <v>184</v>
      </c>
      <c r="C8" s="182">
        <f>SUM(C3:C5)</f>
        <v>840</v>
      </c>
      <c r="D8" s="182">
        <f>SUM(D3:D5)</f>
        <v>18</v>
      </c>
      <c r="E8" s="182">
        <f>SUM(E3:E5)</f>
        <v>858</v>
      </c>
      <c r="F8" s="182">
        <f>SUM(F3:F5)</f>
        <v>833</v>
      </c>
      <c r="G8" s="280">
        <f>SUM(G3:G5)</f>
        <v>25</v>
      </c>
    </row>
    <row r="10" ht="16.5">
      <c r="N10" s="3"/>
    </row>
  </sheetData>
  <sheetProtection/>
  <printOptions/>
  <pageMargins left="0.44" right="0.2362204724409449" top="1.15625" bottom="0.15748031496062992" header="0.2362204724409449" footer="0.1968503937007874"/>
  <pageSetup horizontalDpi="600" verticalDpi="600" orientation="portrait" paperSize="9" scale="75" r:id="rId1"/>
  <headerFooter>
    <oddHeader>&amp;C&amp;"Book Antiqua,Félkövér"&amp;11Keszthely és Környéke Kistérségi Többcélú Társulás
beruházási kiadásai feladatonként&amp;R&amp;"Book Antiqua,Félkövér"8.  melléklet
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41"/>
  <sheetViews>
    <sheetView tabSelected="1" view="pageLayout" workbookViewId="0" topLeftCell="A28">
      <selection activeCell="N37" sqref="N37"/>
    </sheetView>
  </sheetViews>
  <sheetFormatPr defaultColWidth="9.140625" defaultRowHeight="12.75"/>
  <cols>
    <col min="1" max="1" width="27.28125" style="69" customWidth="1"/>
    <col min="2" max="8" width="8.7109375" style="70" customWidth="1"/>
    <col min="9" max="9" width="9.7109375" style="70" customWidth="1"/>
    <col min="10" max="10" width="11.7109375" style="70" customWidth="1"/>
    <col min="11" max="11" width="8.7109375" style="70" customWidth="1"/>
    <col min="12" max="13" width="9.7109375" style="70" customWidth="1"/>
    <col min="14" max="14" width="10.00390625" style="71" customWidth="1"/>
    <col min="15" max="15" width="14.7109375" style="70" customWidth="1"/>
    <col min="16" max="16384" width="9.140625" style="70" customWidth="1"/>
  </cols>
  <sheetData>
    <row r="1" spans="1:14" s="72" customFormat="1" ht="16.5" customHeight="1" thickBot="1">
      <c r="A1" s="77" t="s">
        <v>13</v>
      </c>
      <c r="B1" s="78" t="s">
        <v>60</v>
      </c>
      <c r="C1" s="78" t="s">
        <v>61</v>
      </c>
      <c r="D1" s="78" t="s">
        <v>62</v>
      </c>
      <c r="E1" s="78" t="s">
        <v>63</v>
      </c>
      <c r="F1" s="78" t="s">
        <v>64</v>
      </c>
      <c r="G1" s="78" t="s">
        <v>65</v>
      </c>
      <c r="H1" s="78" t="s">
        <v>66</v>
      </c>
      <c r="I1" s="78" t="s">
        <v>67</v>
      </c>
      <c r="J1" s="78" t="s">
        <v>68</v>
      </c>
      <c r="K1" s="78" t="s">
        <v>69</v>
      </c>
      <c r="L1" s="78" t="s">
        <v>70</v>
      </c>
      <c r="M1" s="78" t="s">
        <v>71</v>
      </c>
      <c r="N1" s="79" t="s">
        <v>1</v>
      </c>
    </row>
    <row r="2" spans="1:14" s="72" customFormat="1" ht="15" customHeight="1" thickBot="1">
      <c r="A2" s="80" t="s">
        <v>72</v>
      </c>
      <c r="B2" s="78"/>
      <c r="C2" s="78"/>
      <c r="D2" s="78"/>
      <c r="E2" s="87"/>
      <c r="F2" s="78"/>
      <c r="G2" s="78"/>
      <c r="H2" s="78"/>
      <c r="I2" s="78"/>
      <c r="J2" s="78"/>
      <c r="K2" s="87"/>
      <c r="L2" s="87"/>
      <c r="M2" s="78"/>
      <c r="N2" s="79"/>
    </row>
    <row r="3" spans="1:15" s="169" customFormat="1" ht="15.75">
      <c r="A3" s="268" t="s">
        <v>85</v>
      </c>
      <c r="B3" s="191">
        <v>1451</v>
      </c>
      <c r="C3" s="191">
        <v>1451</v>
      </c>
      <c r="D3" s="191">
        <v>1451</v>
      </c>
      <c r="E3" s="191">
        <v>1451</v>
      </c>
      <c r="F3" s="191">
        <v>1451</v>
      </c>
      <c r="G3" s="191">
        <v>1451</v>
      </c>
      <c r="H3" s="191">
        <v>1451</v>
      </c>
      <c r="I3" s="191">
        <v>1451</v>
      </c>
      <c r="J3" s="191">
        <v>1451</v>
      </c>
      <c r="K3" s="191">
        <v>1451</v>
      </c>
      <c r="L3" s="191">
        <v>1451</v>
      </c>
      <c r="M3" s="191">
        <v>1443</v>
      </c>
      <c r="N3" s="210">
        <f>SUM(B3:M3)</f>
        <v>17404</v>
      </c>
      <c r="O3" s="168"/>
    </row>
    <row r="4" spans="1:15" s="169" customFormat="1" ht="15.75">
      <c r="A4" s="268" t="s">
        <v>189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>
        <v>1842</v>
      </c>
      <c r="N4" s="210">
        <v>1842</v>
      </c>
      <c r="O4" s="168"/>
    </row>
    <row r="5" spans="1:15" s="169" customFormat="1" ht="15.75">
      <c r="A5" s="268" t="s">
        <v>190</v>
      </c>
      <c r="B5" s="191">
        <v>1451</v>
      </c>
      <c r="C5" s="191">
        <v>1451</v>
      </c>
      <c r="D5" s="191">
        <v>1451</v>
      </c>
      <c r="E5" s="191">
        <v>1451</v>
      </c>
      <c r="F5" s="191">
        <v>1451</v>
      </c>
      <c r="G5" s="191">
        <v>1451</v>
      </c>
      <c r="H5" s="191">
        <v>1451</v>
      </c>
      <c r="I5" s="191">
        <v>1451</v>
      </c>
      <c r="J5" s="191">
        <v>1451</v>
      </c>
      <c r="K5" s="191">
        <v>1451</v>
      </c>
      <c r="L5" s="191">
        <v>1451</v>
      </c>
      <c r="M5" s="191">
        <f>SUM(M3:M4)</f>
        <v>3285</v>
      </c>
      <c r="N5" s="210">
        <f>SUM(B5:M5)</f>
        <v>19246</v>
      </c>
      <c r="O5" s="168"/>
    </row>
    <row r="6" spans="1:15" s="169" customFormat="1" ht="27.75">
      <c r="A6" s="268" t="s">
        <v>172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210"/>
      <c r="O6" s="168"/>
    </row>
    <row r="7" spans="1:15" s="169" customFormat="1" ht="15.75">
      <c r="A7" s="268" t="s">
        <v>135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210"/>
      <c r="O7" s="168"/>
    </row>
    <row r="8" spans="1:15" s="169" customFormat="1" ht="14.25" customHeight="1">
      <c r="A8" s="268" t="s">
        <v>213</v>
      </c>
      <c r="B8" s="191">
        <v>9713</v>
      </c>
      <c r="C8" s="191">
        <v>9713</v>
      </c>
      <c r="D8" s="191">
        <v>9713</v>
      </c>
      <c r="E8" s="191">
        <v>19957</v>
      </c>
      <c r="F8" s="191">
        <v>17308</v>
      </c>
      <c r="G8" s="191">
        <v>12476</v>
      </c>
      <c r="H8" s="191">
        <v>9713</v>
      </c>
      <c r="I8" s="191">
        <v>22709</v>
      </c>
      <c r="J8" s="191">
        <v>34635</v>
      </c>
      <c r="K8" s="191">
        <v>9713</v>
      </c>
      <c r="L8" s="191">
        <v>9713</v>
      </c>
      <c r="M8" s="191">
        <v>9713</v>
      </c>
      <c r="N8" s="210">
        <f>SUM(B8:M8)</f>
        <v>175076</v>
      </c>
      <c r="O8" s="168"/>
    </row>
    <row r="9" spans="1:15" s="169" customFormat="1" ht="15.75">
      <c r="A9" s="268" t="s">
        <v>189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>
        <v>5575</v>
      </c>
      <c r="N9" s="210">
        <f>SUM(B9:M9)</f>
        <v>5575</v>
      </c>
      <c r="O9" s="168"/>
    </row>
    <row r="10" spans="1:15" s="169" customFormat="1" ht="15.75">
      <c r="A10" s="268" t="s">
        <v>190</v>
      </c>
      <c r="B10" s="191">
        <f>SUM(B8:B9)</f>
        <v>9713</v>
      </c>
      <c r="C10" s="191">
        <f>SUM(C8:C9)</f>
        <v>9713</v>
      </c>
      <c r="D10" s="191">
        <f>SUM(D8:D9)</f>
        <v>9713</v>
      </c>
      <c r="E10" s="191">
        <f>SUM(E8:E9)</f>
        <v>19957</v>
      </c>
      <c r="F10" s="191">
        <f>SUM(F8:F9)</f>
        <v>17308</v>
      </c>
      <c r="G10" s="191">
        <f aca="true" t="shared" si="0" ref="G10:N10">SUM(G8:G9)</f>
        <v>12476</v>
      </c>
      <c r="H10" s="191">
        <f t="shared" si="0"/>
        <v>9713</v>
      </c>
      <c r="I10" s="191">
        <f t="shared" si="0"/>
        <v>22709</v>
      </c>
      <c r="J10" s="191">
        <f t="shared" si="0"/>
        <v>34635</v>
      </c>
      <c r="K10" s="191">
        <f t="shared" si="0"/>
        <v>9713</v>
      </c>
      <c r="L10" s="191">
        <f t="shared" si="0"/>
        <v>9713</v>
      </c>
      <c r="M10" s="191">
        <f t="shared" si="0"/>
        <v>15288</v>
      </c>
      <c r="N10" s="210">
        <f t="shared" si="0"/>
        <v>180651</v>
      </c>
      <c r="O10" s="168"/>
    </row>
    <row r="11" spans="1:15" s="169" customFormat="1" ht="15.75">
      <c r="A11" s="268" t="s">
        <v>136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210"/>
      <c r="O11" s="168"/>
    </row>
    <row r="12" spans="1:15" s="169" customFormat="1" ht="15.75">
      <c r="A12" s="268" t="s">
        <v>189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>
        <v>18</v>
      </c>
      <c r="N12" s="210">
        <v>18</v>
      </c>
      <c r="O12" s="168"/>
    </row>
    <row r="13" spans="1:15" s="169" customFormat="1" ht="15.75">
      <c r="A13" s="268" t="s">
        <v>190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>
        <v>18</v>
      </c>
      <c r="N13" s="210">
        <v>18</v>
      </c>
      <c r="O13" s="168"/>
    </row>
    <row r="14" spans="1:15" s="169" customFormat="1" ht="15.75">
      <c r="A14" s="268" t="s">
        <v>137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10"/>
      <c r="O14" s="168"/>
    </row>
    <row r="15" spans="1:15" s="169" customFormat="1" ht="15.75">
      <c r="A15" s="269" t="s">
        <v>138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0"/>
      <c r="O15" s="168"/>
    </row>
    <row r="16" spans="1:15" s="169" customFormat="1" ht="15.75">
      <c r="A16" s="268" t="s">
        <v>139</v>
      </c>
      <c r="B16" s="191"/>
      <c r="C16" s="191">
        <v>37831</v>
      </c>
      <c r="D16" s="191"/>
      <c r="E16" s="191"/>
      <c r="F16" s="191">
        <v>6</v>
      </c>
      <c r="G16" s="191"/>
      <c r="H16" s="191"/>
      <c r="I16" s="191"/>
      <c r="J16" s="191"/>
      <c r="K16" s="191"/>
      <c r="L16" s="191"/>
      <c r="M16" s="191"/>
      <c r="N16" s="210">
        <f aca="true" t="shared" si="1" ref="N16:N21">SUM(B16:M16)</f>
        <v>37837</v>
      </c>
      <c r="O16" s="168"/>
    </row>
    <row r="17" spans="1:15" s="169" customFormat="1" ht="15.75">
      <c r="A17" s="268" t="s">
        <v>189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210">
        <f t="shared" si="1"/>
        <v>0</v>
      </c>
      <c r="O17" s="168"/>
    </row>
    <row r="18" spans="1:15" s="169" customFormat="1" ht="16.5" thickBot="1">
      <c r="A18" s="313" t="s">
        <v>190</v>
      </c>
      <c r="B18" s="249"/>
      <c r="C18" s="249">
        <v>37831</v>
      </c>
      <c r="D18" s="249"/>
      <c r="E18" s="249"/>
      <c r="F18" s="249">
        <v>6</v>
      </c>
      <c r="G18" s="249"/>
      <c r="H18" s="249"/>
      <c r="I18" s="249"/>
      <c r="J18" s="249"/>
      <c r="K18" s="249"/>
      <c r="L18" s="249"/>
      <c r="M18" s="249"/>
      <c r="N18" s="210">
        <f t="shared" si="1"/>
        <v>37837</v>
      </c>
      <c r="O18" s="168"/>
    </row>
    <row r="19" spans="1:15" s="170" customFormat="1" ht="15" customHeight="1" thickBot="1">
      <c r="A19" s="270" t="s">
        <v>73</v>
      </c>
      <c r="B19" s="212">
        <f>B5+B10</f>
        <v>11164</v>
      </c>
      <c r="C19" s="212">
        <v>48995</v>
      </c>
      <c r="D19" s="212">
        <f aca="true" t="shared" si="2" ref="D19:L19">D5+D10</f>
        <v>11164</v>
      </c>
      <c r="E19" s="212">
        <f t="shared" si="2"/>
        <v>21408</v>
      </c>
      <c r="F19" s="212">
        <v>18765</v>
      </c>
      <c r="G19" s="212">
        <f t="shared" si="2"/>
        <v>13927</v>
      </c>
      <c r="H19" s="212">
        <f t="shared" si="2"/>
        <v>11164</v>
      </c>
      <c r="I19" s="212">
        <f t="shared" si="2"/>
        <v>24160</v>
      </c>
      <c r="J19" s="212">
        <f t="shared" si="2"/>
        <v>36086</v>
      </c>
      <c r="K19" s="212">
        <f t="shared" si="2"/>
        <v>11164</v>
      </c>
      <c r="L19" s="212">
        <f t="shared" si="2"/>
        <v>11164</v>
      </c>
      <c r="M19" s="212">
        <f>SUM(M5,M10,M13)</f>
        <v>18591</v>
      </c>
      <c r="N19" s="215">
        <f t="shared" si="1"/>
        <v>237752</v>
      </c>
      <c r="O19" s="168"/>
    </row>
    <row r="20" spans="1:15" s="169" customFormat="1" ht="15.75">
      <c r="A20" s="271" t="s">
        <v>140</v>
      </c>
      <c r="B20" s="272">
        <v>10105</v>
      </c>
      <c r="C20" s="272">
        <v>11523</v>
      </c>
      <c r="D20" s="272">
        <v>11523</v>
      </c>
      <c r="E20" s="272">
        <v>11523</v>
      </c>
      <c r="F20" s="272">
        <v>18244</v>
      </c>
      <c r="G20" s="272">
        <v>11523</v>
      </c>
      <c r="H20" s="272">
        <v>11523</v>
      </c>
      <c r="I20" s="272">
        <v>11523</v>
      </c>
      <c r="J20" s="272">
        <v>33578</v>
      </c>
      <c r="K20" s="272">
        <v>11523</v>
      </c>
      <c r="L20" s="272">
        <v>14118</v>
      </c>
      <c r="M20" s="272">
        <v>11523</v>
      </c>
      <c r="N20" s="213">
        <f t="shared" si="1"/>
        <v>168229</v>
      </c>
      <c r="O20" s="168"/>
    </row>
    <row r="21" spans="1:15" s="169" customFormat="1" ht="15.75">
      <c r="A21" s="271" t="s">
        <v>189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>
        <v>6872</v>
      </c>
      <c r="N21" s="213">
        <f t="shared" si="1"/>
        <v>6872</v>
      </c>
      <c r="O21" s="168"/>
    </row>
    <row r="22" spans="1:15" s="169" customFormat="1" ht="15.75">
      <c r="A22" s="271" t="s">
        <v>190</v>
      </c>
      <c r="B22" s="314">
        <v>10105</v>
      </c>
      <c r="C22" s="314">
        <v>11523</v>
      </c>
      <c r="D22" s="314">
        <v>11523</v>
      </c>
      <c r="E22" s="314">
        <v>11523</v>
      </c>
      <c r="F22" s="314">
        <v>18244</v>
      </c>
      <c r="G22" s="314">
        <v>11523</v>
      </c>
      <c r="H22" s="314">
        <v>11523</v>
      </c>
      <c r="I22" s="314">
        <v>11523</v>
      </c>
      <c r="J22" s="314">
        <f>SUM(J20:J21)</f>
        <v>33578</v>
      </c>
      <c r="K22" s="314">
        <v>11523</v>
      </c>
      <c r="L22" s="314">
        <v>14118</v>
      </c>
      <c r="M22" s="314">
        <f>SUM(M20:M21)</f>
        <v>18395</v>
      </c>
      <c r="N22" s="213">
        <f>SUM(N20:N21)</f>
        <v>175101</v>
      </c>
      <c r="O22" s="168"/>
    </row>
    <row r="23" spans="1:15" s="169" customFormat="1" ht="15.75">
      <c r="A23" s="268" t="s">
        <v>141</v>
      </c>
      <c r="B23" s="191">
        <v>1310</v>
      </c>
      <c r="C23" s="191">
        <v>1490</v>
      </c>
      <c r="D23" s="191">
        <v>1490</v>
      </c>
      <c r="E23" s="191">
        <v>1636</v>
      </c>
      <c r="F23" s="191">
        <v>2364</v>
      </c>
      <c r="G23" s="191">
        <v>1490</v>
      </c>
      <c r="H23" s="191">
        <v>1636</v>
      </c>
      <c r="I23" s="191">
        <v>1490</v>
      </c>
      <c r="J23" s="191">
        <v>4357</v>
      </c>
      <c r="K23" s="191">
        <v>1636</v>
      </c>
      <c r="L23" s="191">
        <v>1837</v>
      </c>
      <c r="M23" s="191">
        <v>1490</v>
      </c>
      <c r="N23" s="213">
        <f>SUM(B23:M23)</f>
        <v>22226</v>
      </c>
      <c r="O23" s="168"/>
    </row>
    <row r="24" spans="1:15" s="169" customFormat="1" ht="15.75">
      <c r="A24" s="268" t="s">
        <v>189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>
        <v>892</v>
      </c>
      <c r="N24" s="213">
        <f>SUM(B24:M24)</f>
        <v>892</v>
      </c>
      <c r="O24" s="168"/>
    </row>
    <row r="25" spans="1:15" s="169" customFormat="1" ht="15.75">
      <c r="A25" s="268" t="s">
        <v>190</v>
      </c>
      <c r="B25" s="191">
        <v>1310</v>
      </c>
      <c r="C25" s="191">
        <v>1490</v>
      </c>
      <c r="D25" s="191">
        <v>1490</v>
      </c>
      <c r="E25" s="191">
        <v>1636</v>
      </c>
      <c r="F25" s="191">
        <v>2364</v>
      </c>
      <c r="G25" s="191">
        <v>1490</v>
      </c>
      <c r="H25" s="191">
        <v>1636</v>
      </c>
      <c r="I25" s="191">
        <v>1490</v>
      </c>
      <c r="J25" s="191">
        <f>SUM(J23:J24)</f>
        <v>4357</v>
      </c>
      <c r="K25" s="191">
        <v>1636</v>
      </c>
      <c r="L25" s="191">
        <v>1837</v>
      </c>
      <c r="M25" s="191">
        <f>SUM(M23:M24)</f>
        <v>2382</v>
      </c>
      <c r="N25" s="213">
        <f>SUM(B25:M25)</f>
        <v>23118</v>
      </c>
      <c r="O25" s="168"/>
    </row>
    <row r="26" spans="1:15" s="169" customFormat="1" ht="15.75">
      <c r="A26" s="268" t="s">
        <v>142</v>
      </c>
      <c r="B26" s="191">
        <v>2618</v>
      </c>
      <c r="C26" s="191">
        <v>2618</v>
      </c>
      <c r="D26" s="191">
        <v>2618</v>
      </c>
      <c r="E26" s="191">
        <v>2618</v>
      </c>
      <c r="F26" s="191">
        <v>2624</v>
      </c>
      <c r="G26" s="191">
        <v>2618</v>
      </c>
      <c r="H26" s="191">
        <v>2618</v>
      </c>
      <c r="I26" s="191">
        <v>2618</v>
      </c>
      <c r="J26" s="191">
        <v>2618</v>
      </c>
      <c r="K26" s="191">
        <v>2618</v>
      </c>
      <c r="L26" s="191">
        <v>2622</v>
      </c>
      <c r="M26" s="191">
        <v>2618</v>
      </c>
      <c r="N26" s="213">
        <f>SUM(B26:M26)</f>
        <v>31426</v>
      </c>
      <c r="O26" s="168"/>
    </row>
    <row r="27" spans="1:15" s="169" customFormat="1" ht="15.75">
      <c r="A27" s="268" t="s">
        <v>189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>
        <v>-347</v>
      </c>
      <c r="N27" s="315">
        <v>-347</v>
      </c>
      <c r="O27" s="168"/>
    </row>
    <row r="28" spans="1:15" s="169" customFormat="1" ht="15.75">
      <c r="A28" s="268" t="s">
        <v>190</v>
      </c>
      <c r="B28" s="191">
        <v>2618</v>
      </c>
      <c r="C28" s="191">
        <v>2618</v>
      </c>
      <c r="D28" s="191">
        <v>2618</v>
      </c>
      <c r="E28" s="191">
        <v>2618</v>
      </c>
      <c r="F28" s="191">
        <v>2624</v>
      </c>
      <c r="G28" s="191">
        <v>2618</v>
      </c>
      <c r="H28" s="191">
        <v>2618</v>
      </c>
      <c r="I28" s="191">
        <v>2618</v>
      </c>
      <c r="J28" s="191">
        <v>2618</v>
      </c>
      <c r="K28" s="191">
        <v>2618</v>
      </c>
      <c r="L28" s="191">
        <v>2622</v>
      </c>
      <c r="M28" s="191">
        <f>SUM(M26:M27)</f>
        <v>2271</v>
      </c>
      <c r="N28" s="213">
        <f>SUM(B28:M28)</f>
        <v>31079</v>
      </c>
      <c r="O28" s="168"/>
    </row>
    <row r="29" spans="1:15" s="169" customFormat="1" ht="27">
      <c r="A29" s="268" t="s">
        <v>143</v>
      </c>
      <c r="B29" s="191"/>
      <c r="C29" s="191"/>
      <c r="D29" s="191"/>
      <c r="E29" s="191"/>
      <c r="F29" s="191"/>
      <c r="G29" s="191"/>
      <c r="H29" s="191"/>
      <c r="I29" s="316">
        <v>7596</v>
      </c>
      <c r="J29" s="316"/>
      <c r="K29" s="316"/>
      <c r="L29" s="316"/>
      <c r="M29" s="316"/>
      <c r="N29" s="317">
        <v>7596</v>
      </c>
      <c r="O29" s="168"/>
    </row>
    <row r="30" spans="1:16" s="169" customFormat="1" ht="15.75">
      <c r="A30" s="268" t="s">
        <v>144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210"/>
      <c r="O30" s="168"/>
      <c r="P30" s="132"/>
    </row>
    <row r="31" spans="1:16" s="169" customFormat="1" ht="15.75">
      <c r="A31" s="268" t="s">
        <v>145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210"/>
      <c r="O31" s="168"/>
      <c r="P31" s="132"/>
    </row>
    <row r="32" spans="1:16" s="169" customFormat="1" ht="15.75">
      <c r="A32" s="268" t="s">
        <v>146</v>
      </c>
      <c r="B32" s="191"/>
      <c r="C32" s="191">
        <v>615</v>
      </c>
      <c r="D32" s="191">
        <v>25</v>
      </c>
      <c r="E32" s="191">
        <v>200</v>
      </c>
      <c r="F32" s="191"/>
      <c r="G32" s="191"/>
      <c r="H32" s="191"/>
      <c r="I32" s="191"/>
      <c r="J32" s="191"/>
      <c r="K32" s="191"/>
      <c r="L32" s="191"/>
      <c r="M32" s="191"/>
      <c r="N32" s="210">
        <f>SUM(B32:M32)</f>
        <v>840</v>
      </c>
      <c r="O32" s="168"/>
      <c r="P32" s="132"/>
    </row>
    <row r="33" spans="1:16" s="169" customFormat="1" ht="15.75">
      <c r="A33" s="268" t="s">
        <v>189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>
        <v>18</v>
      </c>
      <c r="N33" s="210">
        <v>18</v>
      </c>
      <c r="O33" s="168"/>
      <c r="P33" s="132"/>
    </row>
    <row r="34" spans="1:16" s="169" customFormat="1" ht="15.75">
      <c r="A34" s="268" t="s">
        <v>190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>
        <v>18</v>
      </c>
      <c r="N34" s="210">
        <v>858</v>
      </c>
      <c r="O34" s="168"/>
      <c r="P34" s="132"/>
    </row>
    <row r="35" spans="1:16" s="169" customFormat="1" ht="15.75">
      <c r="A35" s="268" t="s">
        <v>147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210"/>
      <c r="O35" s="168"/>
      <c r="P35" s="132"/>
    </row>
    <row r="36" spans="1:16" s="169" customFormat="1" ht="16.5" thickBot="1">
      <c r="A36" s="269" t="s">
        <v>148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0"/>
      <c r="O36" s="168"/>
      <c r="P36" s="132"/>
    </row>
    <row r="37" spans="1:15" s="170" customFormat="1" ht="15" customHeight="1">
      <c r="A37" s="273" t="s">
        <v>74</v>
      </c>
      <c r="B37" s="198">
        <f>SUM(B22,B25,B28,B32)</f>
        <v>14033</v>
      </c>
      <c r="C37" s="198">
        <f aca="true" t="shared" si="3" ref="C37:L37">SUM(C22,C25,C28,C32)</f>
        <v>16246</v>
      </c>
      <c r="D37" s="198">
        <f t="shared" si="3"/>
        <v>15656</v>
      </c>
      <c r="E37" s="198">
        <f t="shared" si="3"/>
        <v>15977</v>
      </c>
      <c r="F37" s="198">
        <f t="shared" si="3"/>
        <v>23232</v>
      </c>
      <c r="G37" s="198">
        <f t="shared" si="3"/>
        <v>15631</v>
      </c>
      <c r="H37" s="198">
        <f t="shared" si="3"/>
        <v>15777</v>
      </c>
      <c r="I37" s="198">
        <f>SUM(I22,I25,I28,I32,I29)</f>
        <v>23227</v>
      </c>
      <c r="J37" s="198">
        <f t="shared" si="3"/>
        <v>40553</v>
      </c>
      <c r="K37" s="198">
        <f t="shared" si="3"/>
        <v>15777</v>
      </c>
      <c r="L37" s="198">
        <f t="shared" si="3"/>
        <v>18577</v>
      </c>
      <c r="M37" s="198">
        <v>23066</v>
      </c>
      <c r="N37" s="216">
        <f>SUM(B37:M37)</f>
        <v>237752</v>
      </c>
      <c r="O37" s="168"/>
    </row>
    <row r="38" spans="1:15" s="170" customFormat="1" ht="15" customHeight="1" thickBot="1">
      <c r="A38" s="274" t="s">
        <v>75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14"/>
      <c r="O38" s="168"/>
    </row>
    <row r="40" spans="1:16" ht="13.5">
      <c r="A40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ht="14.25">
      <c r="L41" s="219"/>
    </row>
  </sheetData>
  <sheetProtection/>
  <printOptions/>
  <pageMargins left="0.2755905511811024" right="0.1968503937007874" top="0.8661417322834646" bottom="0.178125" header="0.2362204724409449" footer="0.1968503937007874"/>
  <pageSetup horizontalDpi="600" verticalDpi="600" orientation="landscape" paperSize="9" scale="95" r:id="rId1"/>
  <headerFooter>
    <oddHeader>&amp;C&amp;"Book Antiqua,Félkövér"&amp;11Keszthely és Környéke Kistérségi Többcélú Társulás
2023. évi előirányzat-felhasználási ütemterve&amp;R&amp;"Book Antiqua,Félkövér" 9. melléklet
ezer Ft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Dr. Orosz Márta</cp:lastModifiedBy>
  <cp:lastPrinted>2023-11-23T09:34:26Z</cp:lastPrinted>
  <dcterms:created xsi:type="dcterms:W3CDTF">2011-12-13T08:40:14Z</dcterms:created>
  <dcterms:modified xsi:type="dcterms:W3CDTF">2023-11-23T09:34:41Z</dcterms:modified>
  <cp:category/>
  <cp:version/>
  <cp:contentType/>
  <cp:contentStatus/>
</cp:coreProperties>
</file>