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tabRatio="766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Titles" localSheetId="1">'2'!$1:$1</definedName>
    <definedName name="_xlnm.Print_Titles" localSheetId="3">'4'!$1:$3</definedName>
    <definedName name="_xlnm.Print_Titles" localSheetId="4">'5'!$1:$5</definedName>
    <definedName name="_xlnm.Print_Titles" localSheetId="6">'7'!$1:$5</definedName>
    <definedName name="_xlnm.Print_Titles" localSheetId="7">'8'!$1:$1</definedName>
    <definedName name="_xlnm.Print_Titles" localSheetId="8">'9'!$1:$1</definedName>
    <definedName name="_xlnm.Print_Area" localSheetId="3">'4'!$A$1:$M$16</definedName>
  </definedNames>
  <calcPr fullCalcOnLoad="1"/>
</workbook>
</file>

<file path=xl/sharedStrings.xml><?xml version="1.0" encoding="utf-8"?>
<sst xmlns="http://schemas.openxmlformats.org/spreadsheetml/2006/main" count="371" uniqueCount="251">
  <si>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</si>
  <si>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</si>
  <si>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</si>
  <si>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</si>
  <si>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</si>
  <si>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</si>
  <si>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</si>
  <si>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</si>
  <si>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</si>
  <si>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</si>
  <si>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</si>
  <si>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</si>
  <si>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</si>
  <si>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</si>
  <si>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</si>
  <si>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 xml:space="preserve">Finanszírozási bevételek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</si>
  <si>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</si>
  <si>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</si>
  <si>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</si>
  <si>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</si>
  <si>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</si>
  <si>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</si>
  <si>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</si>
  <si>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</si>
  <si>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</si>
  <si>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</si>
  <si>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</si>
  <si>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</si>
  <si>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</si>
  <si>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</si>
  <si>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</si>
  <si>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</si>
  <si>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</si>
  <si>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</si>
  <si>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</si>
  <si>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</si>
  <si>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</si>
  <si>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</si>
  <si>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</si>
  <si>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</si>
  <si>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</si>
  <si>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</si>
  <si>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</si>
  <si>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>Beruházás megnevezése</t>
  </si>
  <si>
    <t>Egyéb felhalmozási kiadások</t>
  </si>
  <si>
    <t>Része-sedések értéke-sítése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</si>
  <si>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</si>
  <si>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</si>
  <si>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</si>
  <si>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</si>
  <si>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</si>
  <si>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</si>
  <si>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</si>
  <si>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</si>
  <si>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</si>
  <si>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</si>
  <si>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</si>
  <si>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Működési bevételek</t>
  </si>
  <si>
    <t xml:space="preserve">2. Munkaadókat terhelő járulékok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</si>
  <si>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</si>
  <si>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</si>
  <si>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</si>
  <si>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</si>
  <si>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</si>
  <si>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</si>
  <si>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</si>
  <si>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</si>
  <si>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</si>
  <si>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</si>
  <si>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</si>
  <si>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</si>
  <si>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</si>
  <si>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</si>
  <si>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</si>
  <si>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</si>
  <si>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</si>
  <si>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4. Felhalmozási tartalék</t>
  </si>
  <si>
    <t>6. Felhalmozási célú hitel törlesztése</t>
  </si>
  <si>
    <t>Felhalmozási célú bevételek összesen:</t>
  </si>
  <si>
    <t>eből: köt.feladat</t>
  </si>
  <si>
    <t>ebből: köt.feladat</t>
  </si>
  <si>
    <t>Kötelező feladat</t>
  </si>
  <si>
    <t>Önként vállalt feladat</t>
  </si>
  <si>
    <t xml:space="preserve">Működési bevételek </t>
  </si>
  <si>
    <t>1. Működési bevételek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</si>
  <si>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</si>
  <si>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</si>
  <si>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</si>
  <si>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</si>
  <si>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</si>
  <si>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</si>
  <si>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</si>
  <si>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</si>
  <si>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</si>
  <si>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</si>
  <si>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</si>
  <si>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</si>
  <si>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</si>
  <si>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Működési célú átvett pénzeszközök</t>
  </si>
  <si>
    <t>Munkaadókat terhelő járulékok és szociális hozzájárulási adó</t>
  </si>
  <si>
    <t>Egyéb felhalmozási célú kiadások</t>
  </si>
  <si>
    <t>Települési önkormányzatok kulturális feladatainak tám.</t>
  </si>
  <si>
    <t>Ingatlan értékesítés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</si>
  <si>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</si>
  <si>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</si>
  <si>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</si>
  <si>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</si>
  <si>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</si>
  <si>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</si>
  <si>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</si>
  <si>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</si>
  <si>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</si>
  <si>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</si>
  <si>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</si>
  <si>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</si>
  <si>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</si>
  <si>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</si>
  <si>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</si>
  <si>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 xml:space="preserve">Egyéb működési célú támogatások ÁHT-n belülről </t>
  </si>
  <si>
    <t>Önkormányzatok működési támogatásai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</si>
  <si>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</si>
  <si>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</si>
  <si>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</si>
  <si>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</si>
  <si>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</si>
  <si>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</si>
  <si>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</si>
  <si>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</si>
  <si>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</si>
  <si>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</si>
  <si>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</si>
  <si>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</si>
  <si>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</si>
  <si>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Működési hiány-/többlet+ (A-B) :</t>
  </si>
  <si>
    <t xml:space="preserve">Egyéb működési célú támogatások ÁHT-n belülre 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</si>
  <si>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</si>
  <si>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</si>
  <si>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</si>
  <si>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</si>
  <si>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</si>
  <si>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</si>
  <si>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</si>
  <si>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</si>
  <si>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</si>
  <si>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</si>
  <si>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</si>
  <si>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</si>
  <si>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</si>
  <si>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</si>
  <si>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</si>
  <si>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</si>
  <si>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>IV. Költségvetési maradvány</t>
  </si>
  <si>
    <t>Hitelek</t>
  </si>
  <si>
    <t>Irányító szervi támogatások folyósítása</t>
  </si>
  <si>
    <t xml:space="preserve">ÁHT- belüli megelőlegezés visszafiz. </t>
  </si>
  <si>
    <t>ÁHT-n belüli megelőlegezés visszafiz.</t>
  </si>
  <si>
    <t>9. Államháztartáson belüli megelőlegezés visszafizetése</t>
  </si>
  <si>
    <t>3. Egyéb felhalmozási célú támogatások ÁHT-n kivülre</t>
  </si>
  <si>
    <t>Települési önkormányzatok szociális, gyermekjóléti és gyermekétkeztetési feladatainak támogatása</t>
  </si>
  <si>
    <t>Támoga-tás ÁHT-n belülre</t>
  </si>
  <si>
    <t>Beruhá-zások</t>
  </si>
  <si>
    <t>III. Irányító-szervi támogatás</t>
  </si>
  <si>
    <t>Helyi önkormányzatok működésének általános tám.</t>
  </si>
  <si>
    <t>Önkor-mány-zatok felh.tám.</t>
  </si>
  <si>
    <t>Hitelek felvétele</t>
  </si>
  <si>
    <t>ÁHT-n belüli meg-előle-gezés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</si>
  <si>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</si>
  <si>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</si>
  <si>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</si>
  <si>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</si>
  <si>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</si>
  <si>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</si>
  <si>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</si>
  <si>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</si>
  <si>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Eredeti előirányzat</t>
  </si>
  <si>
    <t>Házi segítségnyújtás eredeti előirányzat</t>
  </si>
  <si>
    <t>Jelzőrendszeres házi segítségnyújtás eredeti előirányzat</t>
  </si>
  <si>
    <t>Család- és gyermekjóléti szolgálat eredeti előirányzat</t>
  </si>
  <si>
    <t>Társulás eredeti előirányzat</t>
  </si>
  <si>
    <r>
      <t xml:space="preserve">Keszthely és Környéke Kistérségi Többcélú Társulás </t>
    </r>
    <r>
      <rPr>
        <sz val="9"/>
        <rFont val="Book Antiqua"/>
        <family val="1"/>
      </rPr>
      <t>eredeti előirányzata</t>
    </r>
  </si>
  <si>
    <r>
      <rPr>
        <b/>
        <sz val="9"/>
        <rFont val="Book Antiqua"/>
        <family val="1"/>
      </rPr>
      <t>SzSzK</t>
    </r>
    <r>
      <rPr>
        <sz val="9"/>
        <rFont val="Book Antiqua"/>
        <family val="1"/>
      </rPr>
      <t xml:space="preserve"> eredeti előirányzata</t>
    </r>
  </si>
  <si>
    <t>Keszthely és Környéke Kistérségi Többcélú Társulás eredeti előirányzata</t>
  </si>
  <si>
    <t>SzSzK eredeti előirányzata</t>
  </si>
  <si>
    <t>Keszthely és Környéke Kistérségi Többcélú Társulás Szociális Szolgáltató Központ</t>
  </si>
  <si>
    <t xml:space="preserve">Kisértékű tárgyi eszközök </t>
  </si>
  <si>
    <t>Keszthely és Környéke Kistérségi Többcélú Társulás összesen:</t>
  </si>
  <si>
    <t>ebből: Társulás</t>
  </si>
  <si>
    <t>SzSzK</t>
  </si>
  <si>
    <t>Engedélyezett létszám</t>
  </si>
  <si>
    <t>Település neve</t>
  </si>
  <si>
    <t>Társulás</t>
  </si>
  <si>
    <t>SZSZK által ellátott feladatokhoz</t>
  </si>
  <si>
    <t>Tagdíj</t>
  </si>
  <si>
    <t>Belső ellenőrzés</t>
  </si>
  <si>
    <t>Bókaháza</t>
  </si>
  <si>
    <t>Esztergályhorváti</t>
  </si>
  <si>
    <t>Gétye</t>
  </si>
  <si>
    <t>Gyenesdiás</t>
  </si>
  <si>
    <t>Karmacs</t>
  </si>
  <si>
    <t>Keszthely</t>
  </si>
  <si>
    <t>Sármellék</t>
  </si>
  <si>
    <t>Szentgyörgyvár</t>
  </si>
  <si>
    <t>Vállus</t>
  </si>
  <si>
    <t>Várvölgy</t>
  </si>
  <si>
    <t>Vindornyafok</t>
  </si>
  <si>
    <t>Vindornyalak</t>
  </si>
  <si>
    <t>Vonyarcvashegy</t>
  </si>
  <si>
    <t>Zalaapáti</t>
  </si>
  <si>
    <t>Zalaszántó</t>
  </si>
  <si>
    <t>Zalavár</t>
  </si>
  <si>
    <t>Balatongyörök</t>
  </si>
  <si>
    <t>Nemesbük</t>
  </si>
  <si>
    <t>Dióskál</t>
  </si>
  <si>
    <t>Egeraracsa</t>
  </si>
  <si>
    <t>Zalaszentmárton</t>
  </si>
  <si>
    <t>Zalaköveskút</t>
  </si>
  <si>
    <t>Hévíz</t>
  </si>
  <si>
    <t>Alsópáhok</t>
  </si>
  <si>
    <t>1.</t>
  </si>
  <si>
    <t>2.</t>
  </si>
  <si>
    <t xml:space="preserve">     </t>
  </si>
  <si>
    <t xml:space="preserve">Felhalmozási célú támogatások államháztartáson belülről </t>
  </si>
  <si>
    <t>Felhalmozási bevételek</t>
  </si>
  <si>
    <t>Beruházások</t>
  </si>
  <si>
    <t>Felújítások</t>
  </si>
  <si>
    <t xml:space="preserve">Egyéb felhalmozási célú támogatások ÁHT-n belülre </t>
  </si>
  <si>
    <t>Kölcsön nyújtása ÁHT-n kívülre</t>
  </si>
  <si>
    <t>Egyéb felhalmozási célú támogatások ÁHT-n kívülre</t>
  </si>
  <si>
    <t>Fejlesztési céltartalék</t>
  </si>
  <si>
    <t>Hiány belső finanszírozása</t>
  </si>
  <si>
    <t>Felhamozási hiány-/többlet+ (A-B) :</t>
  </si>
  <si>
    <t>Hiány külső finanszírozása</t>
  </si>
  <si>
    <t>Felhalmozási célú hitel felvétele</t>
  </si>
  <si>
    <t>Felhalmozási bevételek összesen (A + D)</t>
  </si>
  <si>
    <t>Felhalmozási kiadások összesen (B + C)</t>
  </si>
  <si>
    <t>Kerékpár beszerzés (1db)</t>
  </si>
  <si>
    <t>2024. évi eredeti előirányzat</t>
  </si>
  <si>
    <t>Várvölgy elmaradásával összesen</t>
  </si>
  <si>
    <t>Keszthelyi Polgármesteri Hivatal</t>
  </si>
  <si>
    <t>Társulás munkaszervezeti feladatinak ellátására</t>
  </si>
  <si>
    <t>Gazdasági Ellátó Szervezet Keszthely</t>
  </si>
  <si>
    <t>Pénzügyi-gazdasági és munkaügyi feladatok ellátására</t>
  </si>
  <si>
    <t>Módosítás</t>
  </si>
  <si>
    <t>Módosított előirányzat</t>
  </si>
  <si>
    <r>
      <rPr>
        <b/>
        <sz val="8"/>
        <rFont val="Book Antiqua"/>
        <family val="1"/>
      </rPr>
      <t>Házi segítségnyújtás eredeti</t>
    </r>
    <r>
      <rPr>
        <sz val="8"/>
        <rFont val="Book Antiqua"/>
        <family val="1"/>
      </rPr>
      <t xml:space="preserve"> előirányzat</t>
    </r>
  </si>
  <si>
    <r>
      <rPr>
        <b/>
        <sz val="8"/>
        <rFont val="Book Antiqua"/>
        <family val="1"/>
      </rPr>
      <t>Jelzőrendszeres házi segítségnyújtás</t>
    </r>
    <r>
      <rPr>
        <sz val="8"/>
        <rFont val="Book Antiqua"/>
        <family val="1"/>
      </rPr>
      <t xml:space="preserve"> eredeti előirányzat</t>
    </r>
  </si>
  <si>
    <r>
      <rPr>
        <b/>
        <sz val="8"/>
        <rFont val="Book Antiqua"/>
        <family val="1"/>
      </rPr>
      <t>Család- és gyermekjóléti szolgálat</t>
    </r>
    <r>
      <rPr>
        <sz val="8"/>
        <rFont val="Book Antiqua"/>
        <family val="1"/>
      </rPr>
      <t xml:space="preserve"> eredeti előirányzat</t>
    </r>
  </si>
  <si>
    <r>
      <rPr>
        <b/>
        <sz val="8"/>
        <rFont val="Book Antiqua"/>
        <family val="1"/>
      </rPr>
      <t>Társulás</t>
    </r>
    <r>
      <rPr>
        <sz val="8"/>
        <rFont val="Book Antiqua"/>
        <family val="1"/>
      </rPr>
      <t xml:space="preserve"> eredeti előirányzat</t>
    </r>
  </si>
  <si>
    <t>Összesen eredeti előirányzat</t>
  </si>
  <si>
    <t>Módosított előirányzat össesen</t>
  </si>
  <si>
    <t>Módosított előirányzat összesen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</si>
</sst>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medium"/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8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9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6" borderId="7" applyNumberFormat="0" applyFont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horizontal="right"/>
    </xf>
    <xf numFmtId="168" fontId="2" fillId="0" borderId="11" xfId="41" applyNumberFormat="1" applyFont="1" applyFill="1" applyBorder="1" applyAlignment="1">
      <alignment horizontal="right"/>
    </xf>
    <xf numFmtId="167" fontId="8" fillId="0" borderId="14" xfId="4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8" fontId="11" fillId="0" borderId="0" xfId="41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0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4" fillId="0" borderId="20" xfId="41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7" fontId="5" fillId="0" borderId="28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2" fillId="0" borderId="29" xfId="41" applyNumberFormat="1" applyFont="1" applyFill="1" applyBorder="1" applyAlignment="1">
      <alignment/>
    </xf>
    <xf numFmtId="168" fontId="2" fillId="0" borderId="10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30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8" fontId="2" fillId="0" borderId="31" xfId="41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168" fontId="2" fillId="0" borderId="32" xfId="41" applyNumberFormat="1" applyFont="1" applyFill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 indent="2"/>
    </xf>
    <xf numFmtId="167" fontId="3" fillId="0" borderId="12" xfId="41" applyNumberFormat="1" applyFont="1" applyFill="1" applyBorder="1" applyAlignment="1">
      <alignment vertical="center" wrapText="1"/>
    </xf>
    <xf numFmtId="167" fontId="3" fillId="0" borderId="32" xfId="41" applyNumberFormat="1" applyFont="1" applyFill="1" applyBorder="1" applyAlignment="1">
      <alignment vertical="center" wrapText="1"/>
    </xf>
    <xf numFmtId="167" fontId="3" fillId="0" borderId="14" xfId="4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167" fontId="4" fillId="0" borderId="35" xfId="41" applyNumberFormat="1" applyFont="1" applyFill="1" applyBorder="1" applyAlignment="1" applyProtection="1">
      <alignment/>
      <protection/>
    </xf>
    <xf numFmtId="167" fontId="5" fillId="0" borderId="35" xfId="41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" fontId="10" fillId="0" borderId="0" xfId="0" applyNumberFormat="1" applyFont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vertical="center" wrapText="1"/>
    </xf>
    <xf numFmtId="1" fontId="2" fillId="0" borderId="16" xfId="41" applyNumberFormat="1" applyFont="1" applyBorder="1" applyAlignment="1">
      <alignment/>
    </xf>
    <xf numFmtId="168" fontId="3" fillId="0" borderId="10" xfId="41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7" fillId="25" borderId="1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9" fillId="0" borderId="37" xfId="0" applyFont="1" applyFill="1" applyBorder="1" applyAlignment="1">
      <alignment wrapText="1"/>
    </xf>
    <xf numFmtId="167" fontId="4" fillId="0" borderId="32" xfId="41" applyNumberFormat="1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168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68" fontId="3" fillId="0" borderId="12" xfId="41" applyNumberFormat="1" applyFont="1" applyFill="1" applyBorder="1" applyAlignment="1">
      <alignment wrapText="1"/>
    </xf>
    <xf numFmtId="0" fontId="11" fillId="0" borderId="2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0" fontId="2" fillId="0" borderId="4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8" fontId="3" fillId="0" borderId="16" xfId="41" applyNumberFormat="1" applyFont="1" applyFill="1" applyBorder="1" applyAlignment="1">
      <alignment vertical="center" wrapText="1"/>
    </xf>
    <xf numFmtId="168" fontId="3" fillId="0" borderId="16" xfId="4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4"/>
    </xf>
    <xf numFmtId="0" fontId="5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3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3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33" xfId="0" applyFont="1" applyFill="1" applyBorder="1" applyAlignment="1">
      <alignment horizontal="center" vertical="top" wrapText="1"/>
    </xf>
    <xf numFmtId="168" fontId="3" fillId="0" borderId="14" xfId="41" applyNumberFormat="1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center"/>
    </xf>
    <xf numFmtId="168" fontId="3" fillId="0" borderId="29" xfId="41" applyNumberFormat="1" applyFont="1" applyFill="1" applyBorder="1" applyAlignment="1">
      <alignment/>
    </xf>
    <xf numFmtId="0" fontId="9" fillId="0" borderId="41" xfId="0" applyFont="1" applyFill="1" applyBorder="1" applyAlignment="1">
      <alignment wrapText="1"/>
    </xf>
    <xf numFmtId="167" fontId="3" fillId="0" borderId="20" xfId="41" applyNumberFormat="1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167" fontId="4" fillId="0" borderId="44" xfId="41" applyNumberFormat="1" applyFont="1" applyFill="1" applyBorder="1" applyAlignment="1" applyProtection="1">
      <alignment vertical="center"/>
      <protection/>
    </xf>
    <xf numFmtId="167" fontId="5" fillId="0" borderId="45" xfId="41" applyNumberFormat="1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5" fillId="0" borderId="47" xfId="41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top" wrapText="1"/>
    </xf>
    <xf numFmtId="168" fontId="2" fillId="0" borderId="12" xfId="41" applyNumberFormat="1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167" fontId="19" fillId="0" borderId="0" xfId="41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4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0" fillId="0" borderId="41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 wrapText="1"/>
    </xf>
    <xf numFmtId="167" fontId="4" fillId="0" borderId="28" xfId="41" applyNumberFormat="1" applyFont="1" applyFill="1" applyBorder="1" applyAlignment="1" applyProtection="1">
      <alignment vertical="center"/>
      <protection/>
    </xf>
    <xf numFmtId="167" fontId="4" fillId="0" borderId="28" xfId="41" applyNumberFormat="1" applyFont="1" applyFill="1" applyBorder="1" applyAlignment="1" applyProtection="1">
      <alignment/>
      <protection/>
    </xf>
    <xf numFmtId="0" fontId="5" fillId="0" borderId="49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67" fontId="5" fillId="0" borderId="52" xfId="41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wrapText="1"/>
    </xf>
    <xf numFmtId="168" fontId="2" fillId="0" borderId="53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right"/>
    </xf>
    <xf numFmtId="167" fontId="3" fillId="0" borderId="29" xfId="41" applyNumberFormat="1" applyFont="1" applyFill="1" applyBorder="1" applyAlignment="1">
      <alignment horizontal="left" vertical="center" wrapText="1"/>
    </xf>
    <xf numFmtId="167" fontId="3" fillId="0" borderId="53" xfId="41" applyNumberFormat="1" applyFont="1" applyFill="1" applyBorder="1" applyAlignment="1">
      <alignment horizontal="left" vertical="center" wrapText="1"/>
    </xf>
    <xf numFmtId="3" fontId="2" fillId="0" borderId="29" xfId="41" applyNumberFormat="1" applyFont="1" applyFill="1" applyBorder="1" applyAlignment="1">
      <alignment/>
    </xf>
    <xf numFmtId="3" fontId="2" fillId="0" borderId="53" xfId="41" applyNumberFormat="1" applyFont="1" applyFill="1" applyBorder="1" applyAlignment="1">
      <alignment/>
    </xf>
    <xf numFmtId="3" fontId="2" fillId="0" borderId="10" xfId="41" applyNumberFormat="1" applyFont="1" applyFill="1" applyBorder="1" applyAlignment="1">
      <alignment/>
    </xf>
    <xf numFmtId="3" fontId="2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/>
    </xf>
    <xf numFmtId="3" fontId="2" fillId="0" borderId="32" xfId="41" applyNumberFormat="1" applyFont="1" applyFill="1" applyBorder="1" applyAlignment="1">
      <alignment/>
    </xf>
    <xf numFmtId="3" fontId="2" fillId="0" borderId="55" xfId="41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3" fillId="0" borderId="29" xfId="41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3" fontId="2" fillId="0" borderId="56" xfId="0" applyNumberFormat="1" applyFont="1" applyFill="1" applyBorder="1" applyAlignment="1">
      <alignment vertical="center" wrapText="1"/>
    </xf>
    <xf numFmtId="3" fontId="3" fillId="0" borderId="57" xfId="0" applyNumberFormat="1" applyFont="1" applyFill="1" applyBorder="1" applyAlignment="1">
      <alignment vertical="center" wrapText="1"/>
    </xf>
    <xf numFmtId="3" fontId="3" fillId="0" borderId="29" xfId="41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32" xfId="41" applyNumberFormat="1" applyFont="1" applyFill="1" applyBorder="1" applyAlignment="1">
      <alignment/>
    </xf>
    <xf numFmtId="3" fontId="2" fillId="0" borderId="17" xfId="41" applyNumberFormat="1" applyFont="1" applyFill="1" applyBorder="1" applyAlignment="1">
      <alignment/>
    </xf>
    <xf numFmtId="3" fontId="3" fillId="0" borderId="54" xfId="41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0" xfId="41" applyNumberFormat="1" applyFont="1" applyFill="1" applyBorder="1" applyAlignment="1">
      <alignment/>
    </xf>
    <xf numFmtId="3" fontId="3" fillId="0" borderId="34" xfId="41" applyNumberFormat="1" applyFont="1" applyFill="1" applyBorder="1" applyAlignment="1">
      <alignment/>
    </xf>
    <xf numFmtId="3" fontId="3" fillId="0" borderId="53" xfId="41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168" fontId="2" fillId="0" borderId="32" xfId="41" applyNumberFormat="1" applyFont="1" applyFill="1" applyBorder="1" applyAlignment="1">
      <alignment wrapText="1"/>
    </xf>
    <xf numFmtId="3" fontId="3" fillId="0" borderId="53" xfId="0" applyNumberFormat="1" applyFont="1" applyFill="1" applyBorder="1" applyAlignment="1">
      <alignment wrapText="1"/>
    </xf>
    <xf numFmtId="3" fontId="3" fillId="0" borderId="14" xfId="41" applyNumberFormat="1" applyFont="1" applyFill="1" applyBorder="1" applyAlignment="1">
      <alignment horizontal="left" vertical="center" wrapText="1"/>
    </xf>
    <xf numFmtId="3" fontId="3" fillId="0" borderId="14" xfId="41" applyNumberFormat="1" applyFont="1" applyFill="1" applyBorder="1" applyAlignment="1">
      <alignment horizontal="right" vertical="center" wrapText="1"/>
    </xf>
    <xf numFmtId="168" fontId="3" fillId="0" borderId="14" xfId="41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2" fillId="0" borderId="29" xfId="0" applyNumberFormat="1" applyFont="1" applyBorder="1" applyAlignment="1">
      <alignment/>
    </xf>
    <xf numFmtId="167" fontId="5" fillId="0" borderId="58" xfId="41" applyNumberFormat="1" applyFont="1" applyFill="1" applyBorder="1" applyAlignment="1" applyProtection="1">
      <alignment vertical="center"/>
      <protection/>
    </xf>
    <xf numFmtId="0" fontId="5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/>
    </xf>
    <xf numFmtId="168" fontId="5" fillId="0" borderId="59" xfId="41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0" xfId="41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4"/>
    </xf>
    <xf numFmtId="3" fontId="3" fillId="0" borderId="29" xfId="41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60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vertical="center"/>
    </xf>
    <xf numFmtId="168" fontId="4" fillId="0" borderId="12" xfId="41" applyNumberFormat="1" applyFont="1" applyFill="1" applyBorder="1" applyAlignment="1">
      <alignment horizontal="center" vertical="center"/>
    </xf>
    <xf numFmtId="168" fontId="5" fillId="0" borderId="12" xfId="41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168" fontId="5" fillId="0" borderId="10" xfId="4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8" fontId="5" fillId="0" borderId="16" xfId="41" applyNumberFormat="1" applyFont="1" applyFill="1" applyBorder="1" applyAlignment="1">
      <alignment horizontal="center" vertical="center" wrapText="1"/>
    </xf>
    <xf numFmtId="168" fontId="5" fillId="0" borderId="12" xfId="41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168" fontId="4" fillId="0" borderId="17" xfId="41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59" xfId="0" applyFont="1" applyFill="1" applyBorder="1" applyAlignment="1">
      <alignment/>
    </xf>
    <xf numFmtId="168" fontId="4" fillId="0" borderId="59" xfId="4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168" fontId="4" fillId="0" borderId="0" xfId="4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4" fillId="0" borderId="53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3" fillId="0" borderId="29" xfId="41" applyNumberFormat="1" applyFont="1" applyFill="1" applyBorder="1" applyAlignment="1">
      <alignment horizontal="center" vertical="center" wrapText="1"/>
    </xf>
    <xf numFmtId="168" fontId="3" fillId="0" borderId="53" xfId="0" applyNumberFormat="1" applyFont="1" applyFill="1" applyBorder="1" applyAlignment="1">
      <alignment horizontal="center" vertical="center" wrapText="1"/>
    </xf>
    <xf numFmtId="168" fontId="2" fillId="0" borderId="12" xfId="41" applyNumberFormat="1" applyFont="1" applyFill="1" applyBorder="1" applyAlignment="1">
      <alignment/>
    </xf>
    <xf numFmtId="168" fontId="2" fillId="0" borderId="54" xfId="41" applyNumberFormat="1" applyFont="1" applyFill="1" applyBorder="1" applyAlignment="1">
      <alignment wrapText="1"/>
    </xf>
    <xf numFmtId="168" fontId="2" fillId="0" borderId="32" xfId="41" applyNumberFormat="1" applyFont="1" applyFill="1" applyBorder="1" applyAlignment="1">
      <alignment wrapText="1"/>
    </xf>
    <xf numFmtId="168" fontId="3" fillId="0" borderId="12" xfId="41" applyNumberFormat="1" applyFont="1" applyFill="1" applyBorder="1" applyAlignment="1">
      <alignment vertical="top" wrapText="1"/>
    </xf>
    <xf numFmtId="168" fontId="3" fillId="0" borderId="32" xfId="41" applyNumberFormat="1" applyFont="1" applyFill="1" applyBorder="1" applyAlignment="1">
      <alignment wrapText="1"/>
    </xf>
    <xf numFmtId="0" fontId="11" fillId="0" borderId="32" xfId="0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11" fillId="0" borderId="12" xfId="41" applyNumberFormat="1" applyFont="1" applyFill="1" applyBorder="1" applyAlignment="1">
      <alignment/>
    </xf>
    <xf numFmtId="168" fontId="3" fillId="0" borderId="20" xfId="41" applyNumberFormat="1" applyFont="1" applyFill="1" applyBorder="1" applyAlignment="1">
      <alignment wrapText="1"/>
    </xf>
    <xf numFmtId="168" fontId="3" fillId="0" borderId="34" xfId="41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/>
    </xf>
    <xf numFmtId="168" fontId="4" fillId="0" borderId="12" xfId="41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168" fontId="4" fillId="0" borderId="12" xfId="41" applyNumberFormat="1" applyFont="1" applyFill="1" applyBorder="1" applyAlignment="1">
      <alignment vertical="center"/>
    </xf>
    <xf numFmtId="168" fontId="5" fillId="0" borderId="10" xfId="41" applyNumberFormat="1" applyFont="1" applyFill="1" applyBorder="1" applyAlignment="1">
      <alignment/>
    </xf>
    <xf numFmtId="0" fontId="5" fillId="0" borderId="54" xfId="0" applyFont="1" applyFill="1" applyBorder="1" applyAlignment="1">
      <alignment/>
    </xf>
    <xf numFmtId="168" fontId="5" fillId="0" borderId="14" xfId="4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8" fontId="4" fillId="0" borderId="14" xfId="4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2" fillId="0" borderId="54" xfId="41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8" fillId="0" borderId="43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10" fillId="0" borderId="41" xfId="0" applyFont="1" applyFill="1" applyBorder="1" applyAlignment="1">
      <alignment/>
    </xf>
    <xf numFmtId="3" fontId="2" fillId="0" borderId="57" xfId="41" applyNumberFormat="1" applyFont="1" applyFill="1" applyBorder="1" applyAlignment="1">
      <alignment/>
    </xf>
    <xf numFmtId="0" fontId="5" fillId="0" borderId="63" xfId="0" applyFont="1" applyFill="1" applyBorder="1" applyAlignment="1">
      <alignment wrapText="1"/>
    </xf>
    <xf numFmtId="0" fontId="5" fillId="0" borderId="6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168" fontId="4" fillId="0" borderId="14" xfId="41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/>
    </xf>
    <xf numFmtId="168" fontId="5" fillId="0" borderId="54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center" wrapText="1"/>
    </xf>
    <xf numFmtId="168" fontId="4" fillId="0" borderId="12" xfId="41" applyNumberFormat="1" applyFont="1" applyFill="1" applyBorder="1" applyAlignment="1">
      <alignment horizontal="center" vertical="center"/>
    </xf>
    <xf numFmtId="168" fontId="4" fillId="0" borderId="12" xfId="41" applyNumberFormat="1" applyFont="1" applyFill="1" applyBorder="1" applyAlignment="1">
      <alignment horizontal="center"/>
    </xf>
    <xf numFmtId="168" fontId="2" fillId="0" borderId="12" xfId="41" applyNumberFormat="1" applyFont="1" applyFill="1" applyBorder="1" applyAlignment="1">
      <alignment horizontal="center" vertical="center" wrapText="1"/>
    </xf>
    <xf numFmtId="168" fontId="5" fillId="0" borderId="14" xfId="41" applyNumberFormat="1" applyFont="1" applyFill="1" applyBorder="1" applyAlignment="1">
      <alignment/>
    </xf>
    <xf numFmtId="168" fontId="5" fillId="0" borderId="10" xfId="41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167" fontId="3" fillId="0" borderId="54" xfId="41" applyNumberFormat="1" applyFont="1" applyFill="1" applyBorder="1" applyAlignment="1">
      <alignment horizontal="left" vertical="center" wrapText="1"/>
    </xf>
    <xf numFmtId="167" fontId="3" fillId="0" borderId="12" xfId="41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12" xfId="41" applyNumberFormat="1" applyFont="1" applyFill="1" applyBorder="1" applyAlignment="1">
      <alignment/>
    </xf>
    <xf numFmtId="3" fontId="3" fillId="0" borderId="57" xfId="41" applyNumberFormat="1" applyFont="1" applyFill="1" applyBorder="1" applyAlignment="1">
      <alignment/>
    </xf>
    <xf numFmtId="3" fontId="3" fillId="0" borderId="54" xfId="0" applyNumberFormat="1" applyFont="1" applyBorder="1" applyAlignment="1">
      <alignment/>
    </xf>
    <xf numFmtId="167" fontId="8" fillId="0" borderId="65" xfId="41" applyNumberFormat="1" applyFont="1" applyFill="1" applyBorder="1" applyAlignment="1">
      <alignment horizontal="center" vertical="center" wrapText="1"/>
    </xf>
    <xf numFmtId="167" fontId="8" fillId="0" borderId="66" xfId="41" applyNumberFormat="1" applyFont="1" applyFill="1" applyBorder="1" applyAlignment="1">
      <alignment horizontal="center" vertical="center" wrapText="1"/>
    </xf>
    <xf numFmtId="167" fontId="8" fillId="0" borderId="29" xfId="41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167" fontId="8" fillId="0" borderId="29" xfId="41" applyNumberFormat="1" applyFont="1" applyFill="1" applyBorder="1" applyAlignment="1">
      <alignment horizontal="center" vertical="center"/>
    </xf>
    <xf numFmtId="167" fontId="8" fillId="0" borderId="67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9" fillId="0" borderId="65" xfId="41" applyNumberFormat="1" applyFont="1" applyFill="1" applyBorder="1" applyAlignment="1">
      <alignment horizontal="center" vertical="center" wrapText="1"/>
    </xf>
    <xf numFmtId="1" fontId="9" fillId="0" borderId="57" xfId="41" applyNumberFormat="1" applyFont="1" applyFill="1" applyBorder="1" applyAlignment="1">
      <alignment horizontal="center" vertical="center" wrapText="1"/>
    </xf>
    <xf numFmtId="1" fontId="9" fillId="0" borderId="54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1" fontId="13" fillId="0" borderId="65" xfId="41" applyNumberFormat="1" applyFont="1" applyFill="1" applyBorder="1" applyAlignment="1">
      <alignment horizontal="center" vertical="center" wrapText="1"/>
    </xf>
    <xf numFmtId="1" fontId="13" fillId="0" borderId="57" xfId="41" applyNumberFormat="1" applyFont="1" applyFill="1" applyBorder="1" applyAlignment="1">
      <alignment horizontal="center" vertical="center" wrapText="1"/>
    </xf>
    <xf numFmtId="1" fontId="13" fillId="0" borderId="54" xfId="41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76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9" fillId="0" borderId="72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23"/>
  <sheetViews>
    <sheetView workbookViewId="0" topLeftCell="A1">
      <selection activeCell="I24" sqref="I24"/>
    </sheetView>
  </sheetViews>
  <sheetFormatPr defaultColWidth="9.140625" defaultRowHeight="12.75"/>
  <cols>
    <col min="1" max="1" width="5.140625" style="22" customWidth="1"/>
    <col min="2" max="2" width="49.00390625" style="23" customWidth="1"/>
    <col min="3" max="3" width="11.00390625" style="22" bestFit="1" customWidth="1"/>
    <col min="4" max="5" width="11.00390625" style="22" customWidth="1"/>
    <col min="6" max="6" width="49.00390625" style="22" bestFit="1" customWidth="1"/>
    <col min="7" max="7" width="12.00390625" style="24" bestFit="1" customWidth="1"/>
    <col min="8" max="8" width="10.8515625" style="22" customWidth="1"/>
    <col min="9" max="9" width="11.28125" style="22" customWidth="1"/>
    <col min="10" max="16384" width="9.140625" style="22" customWidth="1"/>
  </cols>
  <sheetData>
    <row r="1" spans="2:9" ht="30.75" thickBot="1">
      <c r="B1" s="20" t="s">
        <v>19</v>
      </c>
      <c r="C1" s="21" t="s">
        <v>174</v>
      </c>
      <c r="D1" s="21" t="s">
        <v>242</v>
      </c>
      <c r="E1" s="21" t="s">
        <v>243</v>
      </c>
      <c r="F1" s="21" t="s">
        <v>20</v>
      </c>
      <c r="G1" s="21" t="s">
        <v>174</v>
      </c>
      <c r="H1" s="21" t="s">
        <v>242</v>
      </c>
      <c r="I1" s="225" t="s">
        <v>243</v>
      </c>
    </row>
    <row r="2" spans="2:9" s="58" customFormat="1" ht="15">
      <c r="B2" s="98" t="s">
        <v>21</v>
      </c>
      <c r="C2" s="99"/>
      <c r="D2" s="99"/>
      <c r="E2" s="99"/>
      <c r="F2" s="100" t="s">
        <v>22</v>
      </c>
      <c r="G2" s="275"/>
      <c r="H2" s="99"/>
      <c r="I2" s="276"/>
    </row>
    <row r="3" spans="2:9" s="58" customFormat="1" ht="13.5">
      <c r="B3" s="101" t="s">
        <v>31</v>
      </c>
      <c r="C3" s="54"/>
      <c r="D3" s="53"/>
      <c r="E3" s="53"/>
      <c r="F3" s="53" t="s">
        <v>23</v>
      </c>
      <c r="G3" s="277">
        <v>156304</v>
      </c>
      <c r="H3" s="53">
        <v>6949</v>
      </c>
      <c r="I3" s="278">
        <f>SUM(G3:H3)</f>
        <v>163253</v>
      </c>
    </row>
    <row r="4" spans="2:9" s="58" customFormat="1" ht="13.5">
      <c r="B4" s="102" t="s">
        <v>121</v>
      </c>
      <c r="C4" s="54"/>
      <c r="D4" s="53"/>
      <c r="E4" s="53"/>
      <c r="F4" s="53" t="s">
        <v>58</v>
      </c>
      <c r="G4" s="277">
        <v>20065</v>
      </c>
      <c r="H4" s="53">
        <v>903</v>
      </c>
      <c r="I4" s="278">
        <f>SUM(G4:H4)</f>
        <v>20968</v>
      </c>
    </row>
    <row r="5" spans="2:9" s="58" customFormat="1" ht="13.5">
      <c r="B5" s="102" t="s">
        <v>93</v>
      </c>
      <c r="C5" s="54">
        <v>20304</v>
      </c>
      <c r="D5" s="54"/>
      <c r="E5" s="54">
        <v>20304</v>
      </c>
      <c r="F5" s="54" t="s">
        <v>33</v>
      </c>
      <c r="G5" s="277">
        <v>46102</v>
      </c>
      <c r="H5" s="54">
        <v>46</v>
      </c>
      <c r="I5" s="278">
        <f>SUM(G5:H5)</f>
        <v>46148</v>
      </c>
    </row>
    <row r="6" spans="2:9" s="58" customFormat="1" ht="13.5">
      <c r="B6" s="102" t="s">
        <v>128</v>
      </c>
      <c r="C6" s="54">
        <v>172504</v>
      </c>
      <c r="D6" s="54">
        <v>7852</v>
      </c>
      <c r="E6" s="54">
        <f>SUM(C6:D6)</f>
        <v>180356</v>
      </c>
      <c r="F6" s="54" t="s">
        <v>129</v>
      </c>
      <c r="G6" s="277">
        <v>7596</v>
      </c>
      <c r="H6" s="54"/>
      <c r="I6" s="278">
        <f>SUM(G6:H6)</f>
        <v>7596</v>
      </c>
    </row>
    <row r="7" spans="2:9" s="58" customFormat="1" ht="13.5">
      <c r="B7" s="102" t="s">
        <v>132</v>
      </c>
      <c r="C7" s="54"/>
      <c r="D7" s="54"/>
      <c r="E7" s="54"/>
      <c r="F7" s="54" t="s">
        <v>130</v>
      </c>
      <c r="G7" s="54"/>
      <c r="H7" s="54"/>
      <c r="I7" s="226"/>
    </row>
    <row r="8" spans="2:9" s="58" customFormat="1" ht="13.5">
      <c r="B8" s="102" t="s">
        <v>125</v>
      </c>
      <c r="C8" s="54"/>
      <c r="D8" s="54"/>
      <c r="E8" s="54"/>
      <c r="F8" s="54" t="s">
        <v>124</v>
      </c>
      <c r="G8" s="54"/>
      <c r="H8" s="54"/>
      <c r="I8" s="226"/>
    </row>
    <row r="9" spans="2:9" s="58" customFormat="1" ht="13.5">
      <c r="B9" s="102" t="s">
        <v>122</v>
      </c>
      <c r="C9" s="54">
        <v>37259</v>
      </c>
      <c r="D9" s="54">
        <v>46</v>
      </c>
      <c r="E9" s="54">
        <f>SUM(C9:D9)</f>
        <v>37305</v>
      </c>
      <c r="F9" s="54" t="s">
        <v>24</v>
      </c>
      <c r="G9" s="54"/>
      <c r="H9" s="54"/>
      <c r="I9" s="226"/>
    </row>
    <row r="10" spans="2:9" s="58" customFormat="1" ht="13.5">
      <c r="B10" s="102" t="s">
        <v>32</v>
      </c>
      <c r="C10" s="54"/>
      <c r="D10" s="54"/>
      <c r="E10" s="54"/>
      <c r="F10" s="54" t="s">
        <v>126</v>
      </c>
      <c r="G10" s="54"/>
      <c r="H10" s="54"/>
      <c r="I10" s="226"/>
    </row>
    <row r="11" spans="2:9" s="58" customFormat="1" ht="13.5">
      <c r="B11" s="102" t="s">
        <v>172</v>
      </c>
      <c r="C11" s="165"/>
      <c r="D11" s="165"/>
      <c r="E11" s="165"/>
      <c r="F11" s="54" t="s">
        <v>156</v>
      </c>
      <c r="G11" s="54"/>
      <c r="H11" s="165"/>
      <c r="I11" s="279"/>
    </row>
    <row r="12" spans="2:9" s="58" customFormat="1" ht="15">
      <c r="B12" s="103" t="s">
        <v>27</v>
      </c>
      <c r="C12" s="104">
        <f>SUM(C3:C11)</f>
        <v>230067</v>
      </c>
      <c r="D12" s="104">
        <f>SUM(D5:D11)</f>
        <v>7898</v>
      </c>
      <c r="E12" s="104">
        <f>SUM(E5:E11)</f>
        <v>237965</v>
      </c>
      <c r="F12" s="56" t="s">
        <v>25</v>
      </c>
      <c r="G12" s="280">
        <f>SUM(G3:G11)</f>
        <v>230067</v>
      </c>
      <c r="H12" s="104">
        <f>SUM(H3:H11)</f>
        <v>7898</v>
      </c>
      <c r="I12" s="281">
        <f>SUM(G12:H12)</f>
        <v>237965</v>
      </c>
    </row>
    <row r="13" spans="2:9" s="58" customFormat="1" ht="15">
      <c r="B13" s="105"/>
      <c r="C13" s="106"/>
      <c r="D13" s="106"/>
      <c r="E13" s="106"/>
      <c r="F13" s="56"/>
      <c r="G13" s="280"/>
      <c r="H13" s="106"/>
      <c r="I13" s="282"/>
    </row>
    <row r="14" spans="2:9" s="58" customFormat="1" ht="15">
      <c r="B14" s="107" t="s">
        <v>28</v>
      </c>
      <c r="C14" s="54"/>
      <c r="D14" s="54"/>
      <c r="E14" s="54"/>
      <c r="F14" s="56"/>
      <c r="G14" s="283"/>
      <c r="H14" s="54"/>
      <c r="I14" s="226"/>
    </row>
    <row r="15" spans="2:9" s="58" customFormat="1" ht="15">
      <c r="B15" s="164" t="s">
        <v>131</v>
      </c>
      <c r="C15" s="54"/>
      <c r="D15" s="54"/>
      <c r="E15" s="54"/>
      <c r="F15" s="57" t="s">
        <v>26</v>
      </c>
      <c r="G15" s="284"/>
      <c r="H15" s="54"/>
      <c r="I15" s="226"/>
    </row>
    <row r="16" spans="2:9" s="58" customFormat="1" ht="13.5">
      <c r="B16" s="108" t="s">
        <v>166</v>
      </c>
      <c r="C16" s="54"/>
      <c r="D16" s="54"/>
      <c r="E16" s="54"/>
      <c r="F16" s="54" t="s">
        <v>123</v>
      </c>
      <c r="G16" s="277">
        <v>985</v>
      </c>
      <c r="H16" s="54"/>
      <c r="I16" s="226">
        <v>985</v>
      </c>
    </row>
    <row r="17" spans="2:9" s="58" customFormat="1" ht="13.5">
      <c r="B17" s="102" t="s">
        <v>167</v>
      </c>
      <c r="C17" s="54"/>
      <c r="D17" s="54"/>
      <c r="E17" s="54"/>
      <c r="F17" s="54" t="s">
        <v>75</v>
      </c>
      <c r="G17" s="54"/>
      <c r="H17" s="54"/>
      <c r="I17" s="226"/>
    </row>
    <row r="18" spans="2:9" s="58" customFormat="1" ht="13.5">
      <c r="B18" s="102" t="s">
        <v>168</v>
      </c>
      <c r="C18" s="54"/>
      <c r="D18" s="54"/>
      <c r="E18" s="54"/>
      <c r="F18" s="54" t="s">
        <v>157</v>
      </c>
      <c r="G18" s="54"/>
      <c r="H18" s="54"/>
      <c r="I18" s="226"/>
    </row>
    <row r="19" spans="2:9" s="58" customFormat="1" ht="13.5">
      <c r="B19" s="102" t="s">
        <v>169</v>
      </c>
      <c r="C19" s="54"/>
      <c r="D19" s="54"/>
      <c r="E19" s="54"/>
      <c r="F19" s="55" t="s">
        <v>76</v>
      </c>
      <c r="G19" s="54"/>
      <c r="H19" s="54"/>
      <c r="I19" s="226"/>
    </row>
    <row r="20" spans="2:9" s="58" customFormat="1" ht="13.5">
      <c r="B20" s="102" t="s">
        <v>170</v>
      </c>
      <c r="C20" s="54">
        <v>985</v>
      </c>
      <c r="D20" s="54"/>
      <c r="E20" s="54">
        <v>985</v>
      </c>
      <c r="F20" s="54" t="s">
        <v>127</v>
      </c>
      <c r="G20" s="54"/>
      <c r="H20" s="54"/>
      <c r="I20" s="226"/>
    </row>
    <row r="21" spans="2:9" s="58" customFormat="1" ht="13.5">
      <c r="B21" s="102" t="s">
        <v>171</v>
      </c>
      <c r="C21" s="54"/>
      <c r="D21" s="54"/>
      <c r="E21" s="54"/>
      <c r="F21" s="54" t="s">
        <v>77</v>
      </c>
      <c r="G21" s="54"/>
      <c r="H21" s="54"/>
      <c r="I21" s="226"/>
    </row>
    <row r="22" spans="2:9" s="58" customFormat="1" ht="15.75" thickBot="1">
      <c r="B22" s="146" t="s">
        <v>78</v>
      </c>
      <c r="C22" s="147">
        <f>SUM(C15:C21)</f>
        <v>985</v>
      </c>
      <c r="D22" s="147"/>
      <c r="E22" s="147">
        <v>985</v>
      </c>
      <c r="F22" s="148" t="s">
        <v>29</v>
      </c>
      <c r="G22" s="230">
        <f>SUM(G16:G21)</f>
        <v>985</v>
      </c>
      <c r="H22" s="147"/>
      <c r="I22" s="285">
        <v>985</v>
      </c>
    </row>
    <row r="23" spans="2:9" s="112" customFormat="1" ht="15.75" thickBot="1">
      <c r="B23" s="109" t="s">
        <v>30</v>
      </c>
      <c r="C23" s="110">
        <f>SUM(C12+C22)</f>
        <v>231052</v>
      </c>
      <c r="D23" s="110"/>
      <c r="E23" s="110">
        <f>SUM(E12,E22)</f>
        <v>238950</v>
      </c>
      <c r="F23" s="111" t="s">
        <v>30</v>
      </c>
      <c r="G23" s="111">
        <f>SUM(G12+G22)</f>
        <v>231052</v>
      </c>
      <c r="H23" s="110"/>
      <c r="I23" s="286">
        <f>SUM(I12,I22)</f>
        <v>238950</v>
      </c>
    </row>
  </sheetData>
  <sheetProtection/>
  <printOptions/>
  <pageMargins left="0.2362204724409449" right="0.15748031496062992" top="1.141732283464567" bottom="0.7480314960629921" header="0.31496062992125984" footer="0.31496062992125984"/>
  <pageSetup fitToHeight="1" fitToWidth="1" horizontalDpi="600" verticalDpi="600" orientation="landscape" paperSize="9" scale="86" r:id="rId1"/>
  <headerFooter>
    <oddHeader>&amp;C&amp;"Book Antiqua,Félkövér"&amp;11Keszthely és Környéke Kistérségi Többcélú Társulás
költségvetési mérlege közgazdasági tagolásban
2024.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F29"/>
  <sheetViews>
    <sheetView view="pageLayout" zoomScaleSheetLayoutView="77" workbookViewId="0" topLeftCell="A11">
      <selection activeCell="E14" sqref="E14"/>
    </sheetView>
  </sheetViews>
  <sheetFormatPr defaultColWidth="9.140625" defaultRowHeight="12.75"/>
  <cols>
    <col min="1" max="1" width="13.57421875" style="0" customWidth="1"/>
    <col min="2" max="2" width="26.421875" style="0" customWidth="1"/>
    <col min="3" max="3" width="17.140625" style="0" customWidth="1"/>
    <col min="4" max="4" width="20.140625" style="0" customWidth="1"/>
    <col min="5" max="5" width="22.421875" style="0" customWidth="1"/>
    <col min="6" max="6" width="20.421875" style="0" customWidth="1"/>
  </cols>
  <sheetData>
    <row r="1" spans="2:6" ht="15" customHeight="1">
      <c r="B1" s="245"/>
      <c r="C1" s="245"/>
      <c r="D1" s="245"/>
      <c r="E1" s="245"/>
      <c r="F1" s="245"/>
    </row>
    <row r="2" spans="2:6" ht="15">
      <c r="B2" s="404" t="s">
        <v>189</v>
      </c>
      <c r="C2" s="405" t="s">
        <v>190</v>
      </c>
      <c r="D2" s="405"/>
      <c r="E2" s="406" t="s">
        <v>191</v>
      </c>
      <c r="F2" s="404" t="s">
        <v>1</v>
      </c>
    </row>
    <row r="3" spans="2:6" ht="15">
      <c r="B3" s="404"/>
      <c r="C3" s="246" t="s">
        <v>192</v>
      </c>
      <c r="D3" s="246" t="s">
        <v>193</v>
      </c>
      <c r="E3" s="406"/>
      <c r="F3" s="404"/>
    </row>
    <row r="4" spans="2:6" ht="16.5">
      <c r="B4" s="242" t="s">
        <v>217</v>
      </c>
      <c r="C4" s="247">
        <v>384395</v>
      </c>
      <c r="D4" s="247">
        <v>637972</v>
      </c>
      <c r="E4" s="249">
        <v>0</v>
      </c>
      <c r="F4" s="250">
        <f>SUM(C4:E4)</f>
        <v>1022367</v>
      </c>
    </row>
    <row r="5" spans="2:6" ht="16.5">
      <c r="B5" s="242" t="s">
        <v>210</v>
      </c>
      <c r="C5" s="247">
        <v>360295</v>
      </c>
      <c r="D5" s="247">
        <v>847523</v>
      </c>
      <c r="E5" s="249">
        <v>246183</v>
      </c>
      <c r="F5" s="250">
        <f>SUM(C5:E5)</f>
        <v>1454001</v>
      </c>
    </row>
    <row r="6" spans="2:6" ht="16.5">
      <c r="B6" s="243" t="s">
        <v>194</v>
      </c>
      <c r="C6" s="247">
        <v>68444</v>
      </c>
      <c r="D6" s="247">
        <v>70609</v>
      </c>
      <c r="E6" s="247">
        <v>48136</v>
      </c>
      <c r="F6" s="247">
        <f>SUM(C6:E6)</f>
        <v>187189</v>
      </c>
    </row>
    <row r="7" spans="2:6" ht="16.5">
      <c r="B7" s="243" t="s">
        <v>195</v>
      </c>
      <c r="C7" s="247">
        <v>107245</v>
      </c>
      <c r="D7" s="247">
        <v>60494</v>
      </c>
      <c r="E7" s="247">
        <v>196404</v>
      </c>
      <c r="F7" s="247">
        <f aca="true" t="shared" si="0" ref="F7:F27">SUM(C7:E7)</f>
        <v>364143</v>
      </c>
    </row>
    <row r="8" spans="2:6" ht="16.5">
      <c r="B8" s="243" t="s">
        <v>196</v>
      </c>
      <c r="C8" s="247">
        <v>27715</v>
      </c>
      <c r="D8" s="247">
        <v>32920</v>
      </c>
      <c r="E8" s="247">
        <v>8441</v>
      </c>
      <c r="F8" s="247">
        <f t="shared" si="0"/>
        <v>69076</v>
      </c>
    </row>
    <row r="9" spans="2:6" ht="16.5">
      <c r="B9" s="243" t="s">
        <v>197</v>
      </c>
      <c r="C9" s="247">
        <v>1048591</v>
      </c>
      <c r="D9" s="247">
        <v>1105910</v>
      </c>
      <c r="E9" s="247">
        <v>455812</v>
      </c>
      <c r="F9" s="247">
        <f t="shared" si="0"/>
        <v>2610313</v>
      </c>
    </row>
    <row r="10" spans="2:6" ht="16.5">
      <c r="B10" s="243" t="s">
        <v>198</v>
      </c>
      <c r="C10" s="247">
        <v>188944</v>
      </c>
      <c r="D10" s="247">
        <v>103291</v>
      </c>
      <c r="E10" s="247">
        <v>57545</v>
      </c>
      <c r="F10" s="247">
        <f t="shared" si="0"/>
        <v>349780</v>
      </c>
    </row>
    <row r="11" spans="2:6" ht="16.5">
      <c r="B11" s="243" t="s">
        <v>199</v>
      </c>
      <c r="C11" s="247">
        <v>4473683</v>
      </c>
      <c r="D11" s="247">
        <v>0</v>
      </c>
      <c r="E11" s="247">
        <v>2945349</v>
      </c>
      <c r="F11" s="247">
        <f t="shared" si="0"/>
        <v>7419032</v>
      </c>
    </row>
    <row r="12" spans="2:6" ht="16.5">
      <c r="B12" s="243" t="s">
        <v>200</v>
      </c>
      <c r="C12" s="247">
        <v>448501</v>
      </c>
      <c r="D12" s="247">
        <v>506528</v>
      </c>
      <c r="E12" s="247">
        <v>0</v>
      </c>
      <c r="F12" s="247">
        <f t="shared" si="0"/>
        <v>955029</v>
      </c>
    </row>
    <row r="13" spans="2:6" ht="16.5">
      <c r="B13" s="243" t="s">
        <v>201</v>
      </c>
      <c r="C13" s="247">
        <v>91821</v>
      </c>
      <c r="D13" s="247">
        <v>173139</v>
      </c>
      <c r="E13" s="247">
        <v>27965</v>
      </c>
      <c r="F13" s="247">
        <f t="shared" si="0"/>
        <v>292925</v>
      </c>
    </row>
    <row r="14" spans="2:6" ht="16.5">
      <c r="B14" s="243" t="s">
        <v>202</v>
      </c>
      <c r="C14" s="247">
        <v>27956</v>
      </c>
      <c r="D14" s="247">
        <v>63703</v>
      </c>
      <c r="E14" s="247">
        <v>8514</v>
      </c>
      <c r="F14" s="247">
        <f t="shared" si="0"/>
        <v>100173</v>
      </c>
    </row>
    <row r="15" spans="2:6" ht="16.5">
      <c r="B15" s="243" t="s">
        <v>203</v>
      </c>
      <c r="C15" s="247">
        <v>249676</v>
      </c>
      <c r="D15" s="247">
        <v>491292</v>
      </c>
      <c r="E15" s="247">
        <v>157913</v>
      </c>
      <c r="F15" s="247">
        <f t="shared" si="0"/>
        <v>898881</v>
      </c>
    </row>
    <row r="16" spans="2:6" ht="16.5">
      <c r="B16" s="243" t="s">
        <v>204</v>
      </c>
      <c r="C16" s="247">
        <v>33258</v>
      </c>
      <c r="D16" s="247">
        <v>14660</v>
      </c>
      <c r="E16" s="247">
        <v>10129</v>
      </c>
      <c r="F16" s="247">
        <f t="shared" si="0"/>
        <v>58047</v>
      </c>
    </row>
    <row r="17" spans="2:6" ht="16.5">
      <c r="B17" s="243" t="s">
        <v>205</v>
      </c>
      <c r="C17" s="247">
        <v>25064</v>
      </c>
      <c r="D17" s="247">
        <v>39288</v>
      </c>
      <c r="E17" s="247">
        <v>7634</v>
      </c>
      <c r="F17" s="247">
        <f t="shared" si="0"/>
        <v>71986</v>
      </c>
    </row>
    <row r="18" spans="2:6" ht="16.5">
      <c r="B18" s="243" t="s">
        <v>206</v>
      </c>
      <c r="C18" s="247">
        <v>655761</v>
      </c>
      <c r="D18" s="247">
        <v>808595</v>
      </c>
      <c r="E18" s="247">
        <v>281591</v>
      </c>
      <c r="F18" s="247">
        <f t="shared" si="0"/>
        <v>1745947</v>
      </c>
    </row>
    <row r="19" spans="2:6" ht="16.5">
      <c r="B19" s="243" t="s">
        <v>207</v>
      </c>
      <c r="C19" s="247">
        <v>413797</v>
      </c>
      <c r="D19" s="247">
        <v>384641</v>
      </c>
      <c r="E19" s="247">
        <v>235188</v>
      </c>
      <c r="F19" s="247">
        <f t="shared" si="0"/>
        <v>1033626</v>
      </c>
    </row>
    <row r="20" spans="2:6" ht="16.5">
      <c r="B20" s="243" t="s">
        <v>208</v>
      </c>
      <c r="C20" s="247">
        <v>241000</v>
      </c>
      <c r="D20" s="247">
        <v>325297</v>
      </c>
      <c r="E20" s="247">
        <v>182560</v>
      </c>
      <c r="F20" s="247">
        <f t="shared" si="0"/>
        <v>748857</v>
      </c>
    </row>
    <row r="21" spans="2:6" ht="16.5">
      <c r="B21" s="243" t="s">
        <v>209</v>
      </c>
      <c r="C21" s="247">
        <v>230396</v>
      </c>
      <c r="D21" s="247">
        <v>187900</v>
      </c>
      <c r="E21" s="247">
        <v>152042</v>
      </c>
      <c r="F21" s="247">
        <f t="shared" si="0"/>
        <v>570338</v>
      </c>
    </row>
    <row r="22" spans="2:6" ht="16.5">
      <c r="B22" s="243" t="s">
        <v>211</v>
      </c>
      <c r="C22" s="247">
        <v>0</v>
      </c>
      <c r="D22" s="247">
        <v>308000</v>
      </c>
      <c r="E22" s="247">
        <v>662496</v>
      </c>
      <c r="F22" s="247">
        <f t="shared" si="0"/>
        <v>970496</v>
      </c>
    </row>
    <row r="23" spans="2:6" ht="16.5">
      <c r="B23" s="243" t="s">
        <v>212</v>
      </c>
      <c r="C23" s="247">
        <v>0</v>
      </c>
      <c r="D23" s="247">
        <v>155992</v>
      </c>
      <c r="E23" s="247">
        <v>59121</v>
      </c>
      <c r="F23" s="247">
        <f t="shared" si="0"/>
        <v>215113</v>
      </c>
    </row>
    <row r="24" spans="2:6" ht="16.5">
      <c r="B24" s="243" t="s">
        <v>213</v>
      </c>
      <c r="C24" s="247">
        <v>0</v>
      </c>
      <c r="D24" s="247">
        <v>36790</v>
      </c>
      <c r="E24" s="247">
        <v>41301</v>
      </c>
      <c r="F24" s="247">
        <f t="shared" si="0"/>
        <v>78091</v>
      </c>
    </row>
    <row r="25" spans="2:6" ht="16.5">
      <c r="B25" s="243" t="s">
        <v>214</v>
      </c>
      <c r="C25" s="247">
        <v>0</v>
      </c>
      <c r="D25" s="247">
        <v>14986</v>
      </c>
      <c r="E25" s="247">
        <v>7967</v>
      </c>
      <c r="F25" s="247">
        <f t="shared" si="0"/>
        <v>22953</v>
      </c>
    </row>
    <row r="26" spans="2:6" ht="16.5">
      <c r="B26" s="243" t="s">
        <v>215</v>
      </c>
      <c r="C26" s="247">
        <v>0</v>
      </c>
      <c r="D26" s="247">
        <v>5470</v>
      </c>
      <c r="E26" s="247">
        <v>3391</v>
      </c>
      <c r="F26" s="247">
        <f t="shared" si="0"/>
        <v>8861</v>
      </c>
    </row>
    <row r="27" spans="2:6" ht="16.5">
      <c r="B27" s="243" t="s">
        <v>216</v>
      </c>
      <c r="C27" s="247">
        <v>0</v>
      </c>
      <c r="D27" s="247">
        <v>2125000</v>
      </c>
      <c r="E27" s="247">
        <v>0</v>
      </c>
      <c r="F27" s="247">
        <f t="shared" si="0"/>
        <v>2125000</v>
      </c>
    </row>
    <row r="28" spans="2:6" ht="15">
      <c r="B28" s="243" t="s">
        <v>1</v>
      </c>
      <c r="C28" s="248">
        <f>SUM(C4:C27)</f>
        <v>9076542</v>
      </c>
      <c r="D28" s="248">
        <f>SUM(D4:D27)</f>
        <v>8500000</v>
      </c>
      <c r="E28" s="248">
        <f>SUM(E4:E27)</f>
        <v>5795682</v>
      </c>
      <c r="F28" s="248">
        <f>SUM(F4:F27)</f>
        <v>23372224</v>
      </c>
    </row>
    <row r="29" spans="2:6" ht="30">
      <c r="B29" s="244" t="s">
        <v>237</v>
      </c>
      <c r="C29" s="248">
        <f>SUM(C27:C28)</f>
        <v>9076542</v>
      </c>
      <c r="D29" s="248">
        <f>SUM(D27:D28)</f>
        <v>10625000</v>
      </c>
      <c r="E29" s="248">
        <f>SUM(E27:E28)</f>
        <v>5795682</v>
      </c>
      <c r="F29" s="248">
        <f>SUM(F27:F28)</f>
        <v>25497224</v>
      </c>
    </row>
  </sheetData>
  <sheetProtection/>
  <mergeCells count="4">
    <mergeCell ref="B2:B3"/>
    <mergeCell ref="C2:D2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  <headerFooter>
    <oddHeader>&amp;C&amp;"Book Antiqua,Félkövér"&amp;11Keszthely és Környéke Kistérségi Többcélú Társulás
Kimutatás a 2024. évi Önkormányzati hozzájárulásokról&amp;R&amp;"Book Antiqua,Félkövér"10.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9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5.7109375" style="0" customWidth="1"/>
    <col min="3" max="3" width="46.7109375" style="0" customWidth="1"/>
    <col min="4" max="4" width="12.421875" style="0" customWidth="1"/>
    <col min="5" max="5" width="11.7109375" style="0" customWidth="1"/>
    <col min="6" max="6" width="13.00390625" style="0" customWidth="1"/>
    <col min="7" max="7" width="13.8515625" style="0" customWidth="1"/>
    <col min="8" max="8" width="14.8515625" style="0" customWidth="1"/>
  </cols>
  <sheetData>
    <row r="2" ht="13.5" thickBot="1"/>
    <row r="3" spans="2:8" ht="45.75" thickBot="1">
      <c r="B3" s="253" t="s">
        <v>12</v>
      </c>
      <c r="C3" s="255" t="s">
        <v>13</v>
      </c>
      <c r="D3" s="256" t="s">
        <v>174</v>
      </c>
      <c r="E3" s="256" t="s">
        <v>242</v>
      </c>
      <c r="F3" s="256" t="s">
        <v>243</v>
      </c>
      <c r="G3" s="60" t="s">
        <v>81</v>
      </c>
      <c r="H3" s="74" t="s">
        <v>82</v>
      </c>
    </row>
    <row r="4" spans="2:8" ht="16.5">
      <c r="B4" s="130" t="s">
        <v>218</v>
      </c>
      <c r="C4" s="114" t="s">
        <v>238</v>
      </c>
      <c r="D4" s="254">
        <v>3120</v>
      </c>
      <c r="E4" s="254"/>
      <c r="F4" s="254">
        <v>3120</v>
      </c>
      <c r="G4" s="272">
        <v>3120</v>
      </c>
      <c r="H4" s="270"/>
    </row>
    <row r="5" spans="2:8" ht="16.5">
      <c r="B5" s="115"/>
      <c r="C5" s="116" t="s">
        <v>239</v>
      </c>
      <c r="D5" s="251">
        <v>3120</v>
      </c>
      <c r="E5" s="251"/>
      <c r="F5" s="251">
        <v>3120</v>
      </c>
      <c r="G5" s="273">
        <v>3120</v>
      </c>
      <c r="H5" s="271"/>
    </row>
    <row r="6" spans="2:8" ht="16.5">
      <c r="B6" s="115"/>
      <c r="C6" s="116"/>
      <c r="D6" s="251"/>
      <c r="E6" s="251"/>
      <c r="F6" s="251"/>
      <c r="G6" s="273"/>
      <c r="H6" s="271"/>
    </row>
    <row r="7" spans="2:8" ht="16.5">
      <c r="B7" s="126" t="s">
        <v>219</v>
      </c>
      <c r="C7" s="124" t="s">
        <v>240</v>
      </c>
      <c r="D7" s="252">
        <v>4476</v>
      </c>
      <c r="E7" s="252"/>
      <c r="F7" s="252">
        <v>4476</v>
      </c>
      <c r="G7" s="274">
        <v>4476</v>
      </c>
      <c r="H7" s="271"/>
    </row>
    <row r="8" spans="2:8" ht="33">
      <c r="B8" s="115"/>
      <c r="C8" s="122" t="s">
        <v>241</v>
      </c>
      <c r="D8" s="251">
        <v>4476</v>
      </c>
      <c r="E8" s="251"/>
      <c r="F8" s="251">
        <v>4476</v>
      </c>
      <c r="G8" s="273">
        <v>4476</v>
      </c>
      <c r="H8" s="271"/>
    </row>
    <row r="9" spans="2:8" ht="16.5">
      <c r="B9" s="113"/>
      <c r="C9" s="114"/>
      <c r="D9" s="252"/>
      <c r="E9" s="252"/>
      <c r="F9" s="252"/>
      <c r="G9" s="273"/>
      <c r="H9" s="271"/>
    </row>
    <row r="10" spans="2:8" ht="16.5">
      <c r="B10" s="115"/>
      <c r="C10" s="124" t="s">
        <v>1</v>
      </c>
      <c r="D10" s="257">
        <v>7596</v>
      </c>
      <c r="E10" s="257"/>
      <c r="F10" s="257">
        <v>7596</v>
      </c>
      <c r="G10" s="274">
        <v>7596</v>
      </c>
      <c r="H10" s="271"/>
    </row>
    <row r="11" spans="1:8" ht="17.25" thickBot="1">
      <c r="A11" s="269"/>
      <c r="B11" s="119"/>
      <c r="C11" s="260"/>
      <c r="D11" s="261"/>
      <c r="E11" s="312"/>
      <c r="F11" s="312"/>
      <c r="G11" s="258"/>
      <c r="H11" s="259"/>
    </row>
    <row r="12" spans="1:6" ht="16.5">
      <c r="A12" s="224"/>
      <c r="B12" s="262"/>
      <c r="C12" s="263"/>
      <c r="D12" s="264"/>
      <c r="E12" s="266"/>
      <c r="F12" s="266"/>
    </row>
    <row r="13" spans="1:6" ht="16.5">
      <c r="A13" s="224"/>
      <c r="B13" s="237"/>
      <c r="C13" s="265"/>
      <c r="D13" s="266"/>
      <c r="E13" s="266"/>
      <c r="F13" s="266"/>
    </row>
    <row r="14" spans="1:6" ht="16.5">
      <c r="A14" s="224"/>
      <c r="B14" s="237"/>
      <c r="C14" s="265"/>
      <c r="D14" s="8"/>
      <c r="E14" s="8"/>
      <c r="F14" s="8"/>
    </row>
    <row r="15" spans="1:6" ht="16.5">
      <c r="A15" s="224"/>
      <c r="B15" s="237"/>
      <c r="C15" s="265"/>
      <c r="D15" s="8"/>
      <c r="E15" s="8"/>
      <c r="F15" s="8"/>
    </row>
    <row r="16" spans="1:6" ht="16.5">
      <c r="A16" s="224"/>
      <c r="B16" s="237"/>
      <c r="C16" s="265"/>
      <c r="D16" s="8"/>
      <c r="E16" s="8"/>
      <c r="F16" s="8"/>
    </row>
    <row r="17" spans="1:6" ht="16.5">
      <c r="A17" s="224"/>
      <c r="B17" s="237"/>
      <c r="C17" s="267"/>
      <c r="D17" s="8"/>
      <c r="E17" s="8"/>
      <c r="F17" s="8"/>
    </row>
    <row r="18" spans="1:6" ht="15">
      <c r="A18" s="224"/>
      <c r="B18" s="268"/>
      <c r="C18" s="238"/>
      <c r="D18" s="239"/>
      <c r="E18" s="239"/>
      <c r="F18" s="239"/>
    </row>
    <row r="19" spans="1:6" ht="15">
      <c r="A19" s="224"/>
      <c r="B19" s="268"/>
      <c r="C19" s="238"/>
      <c r="D19" s="239"/>
      <c r="E19" s="239"/>
      <c r="F19" s="23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  <headerFooter>
    <oddHeader>&amp;C&amp;"Book Antiqua,Félkövér"Keszthely és Környéke Kistérségi Többcélú Társulás
egyéb működési célú támogatásai ÁHT-n belülre&amp;R&amp;"Book Antiqua,Félkövér"11.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F35"/>
  <sheetViews>
    <sheetView workbookViewId="0" topLeftCell="A1">
      <selection activeCell="L15" sqref="L15"/>
    </sheetView>
  </sheetViews>
  <sheetFormatPr defaultColWidth="9.140625" defaultRowHeight="12.75"/>
  <cols>
    <col min="1" max="1" width="9.140625" style="3" customWidth="1"/>
    <col min="2" max="2" width="5.57421875" style="19" customWidth="1"/>
    <col min="3" max="3" width="58.00390625" style="3" customWidth="1"/>
    <col min="4" max="4" width="14.140625" style="8" bestFit="1" customWidth="1"/>
    <col min="5" max="5" width="10.7109375" style="3" bestFit="1" customWidth="1"/>
    <col min="6" max="6" width="12.421875" style="3" customWidth="1"/>
    <col min="7" max="7" width="14.140625" style="3" bestFit="1" customWidth="1"/>
    <col min="8" max="16384" width="9.140625" style="3" customWidth="1"/>
  </cols>
  <sheetData>
    <row r="1" spans="2:6" ht="30.75" thickBot="1">
      <c r="B1" s="69" t="s">
        <v>12</v>
      </c>
      <c r="C1" s="60" t="s">
        <v>13</v>
      </c>
      <c r="D1" s="293" t="s">
        <v>174</v>
      </c>
      <c r="E1" s="294" t="s">
        <v>242</v>
      </c>
      <c r="F1" s="295" t="s">
        <v>243</v>
      </c>
    </row>
    <row r="2" spans="2:6" s="97" customFormat="1" ht="15">
      <c r="B2" s="130" t="s">
        <v>50</v>
      </c>
      <c r="C2" s="131" t="s">
        <v>49</v>
      </c>
      <c r="D2" s="291">
        <f>D3+D11+D12+D9+D13</f>
        <v>192808</v>
      </c>
      <c r="E2" s="114">
        <v>7852</v>
      </c>
      <c r="F2" s="314">
        <f>SUM(D2:E2)</f>
        <v>200660</v>
      </c>
    </row>
    <row r="3" spans="2:6" s="97" customFormat="1" ht="16.5">
      <c r="B3" s="115">
        <v>1</v>
      </c>
      <c r="C3" s="116" t="s">
        <v>119</v>
      </c>
      <c r="D3" s="54"/>
      <c r="E3" s="124"/>
      <c r="F3" s="289"/>
    </row>
    <row r="4" spans="2:6" s="97" customFormat="1" ht="16.5">
      <c r="B4" s="115"/>
      <c r="C4" s="118" t="s">
        <v>162</v>
      </c>
      <c r="D4" s="54"/>
      <c r="E4" s="124"/>
      <c r="F4" s="289"/>
    </row>
    <row r="5" spans="2:6" s="97" customFormat="1" ht="16.5">
      <c r="B5" s="115"/>
      <c r="C5" s="117" t="s">
        <v>95</v>
      </c>
      <c r="D5" s="54"/>
      <c r="E5" s="124"/>
      <c r="F5" s="289"/>
    </row>
    <row r="6" spans="2:6" s="97" customFormat="1" ht="33">
      <c r="B6" s="115"/>
      <c r="C6" s="118" t="s">
        <v>158</v>
      </c>
      <c r="D6" s="54"/>
      <c r="E6" s="124"/>
      <c r="F6" s="289"/>
    </row>
    <row r="7" spans="2:6" s="97" customFormat="1" ht="33">
      <c r="B7" s="115"/>
      <c r="C7" s="118" t="s">
        <v>101</v>
      </c>
      <c r="D7" s="54"/>
      <c r="E7" s="124"/>
      <c r="F7" s="289"/>
    </row>
    <row r="8" spans="2:6" s="97" customFormat="1" ht="16.5">
      <c r="B8" s="115"/>
      <c r="C8" s="117" t="s">
        <v>94</v>
      </c>
      <c r="D8" s="54"/>
      <c r="E8" s="124"/>
      <c r="F8" s="289"/>
    </row>
    <row r="9" spans="2:6" s="97" customFormat="1" ht="16.5">
      <c r="B9" s="115">
        <v>2</v>
      </c>
      <c r="C9" s="116" t="s">
        <v>96</v>
      </c>
      <c r="D9" s="288">
        <v>172504</v>
      </c>
      <c r="E9" s="116">
        <v>7852</v>
      </c>
      <c r="F9" s="315">
        <f>SUM(D9:E9)</f>
        <v>180356</v>
      </c>
    </row>
    <row r="10" spans="2:6" s="97" customFormat="1" ht="16.5">
      <c r="B10" s="115"/>
      <c r="C10" s="117" t="s">
        <v>118</v>
      </c>
      <c r="D10" s="288">
        <v>172504</v>
      </c>
      <c r="E10" s="116">
        <v>7852</v>
      </c>
      <c r="F10" s="315">
        <f>SUM(D10:E10)</f>
        <v>180356</v>
      </c>
    </row>
    <row r="11" spans="2:6" s="4" customFormat="1" ht="16.5">
      <c r="B11" s="115">
        <v>3</v>
      </c>
      <c r="C11" s="116" t="s">
        <v>18</v>
      </c>
      <c r="D11" s="54"/>
      <c r="E11" s="116"/>
      <c r="F11" s="315"/>
    </row>
    <row r="12" spans="2:6" s="4" customFormat="1" ht="16.5">
      <c r="B12" s="120">
        <v>4</v>
      </c>
      <c r="C12" s="121" t="s">
        <v>83</v>
      </c>
      <c r="D12" s="288">
        <v>20304</v>
      </c>
      <c r="E12" s="116"/>
      <c r="F12" s="315">
        <f>SUM(D12:E12)</f>
        <v>20304</v>
      </c>
    </row>
    <row r="13" spans="2:6" s="4" customFormat="1" ht="16.5">
      <c r="B13" s="119">
        <v>5</v>
      </c>
      <c r="C13" s="116" t="s">
        <v>98</v>
      </c>
      <c r="D13" s="54"/>
      <c r="E13" s="116"/>
      <c r="F13" s="289"/>
    </row>
    <row r="14" spans="2:6" s="4" customFormat="1" ht="16.5">
      <c r="B14" s="115"/>
      <c r="C14" s="116"/>
      <c r="D14" s="288"/>
      <c r="E14" s="116"/>
      <c r="F14" s="289"/>
    </row>
    <row r="15" spans="2:6" s="4" customFormat="1" ht="16.5">
      <c r="B15" s="113" t="s">
        <v>51</v>
      </c>
      <c r="C15" s="114" t="s">
        <v>52</v>
      </c>
      <c r="D15" s="257">
        <f>SUM(D16+D17+D18+D19+D20)</f>
        <v>230067</v>
      </c>
      <c r="E15" s="124">
        <f>SUM(E16:E21)</f>
        <v>7898</v>
      </c>
      <c r="F15" s="313">
        <f>SUM(F16:F20)</f>
        <v>237965</v>
      </c>
    </row>
    <row r="16" spans="2:6" s="4" customFormat="1" ht="16.5">
      <c r="B16" s="115">
        <v>1</v>
      </c>
      <c r="C16" s="116" t="s">
        <v>0</v>
      </c>
      <c r="D16" s="288">
        <v>156304</v>
      </c>
      <c r="E16" s="116">
        <v>6949</v>
      </c>
      <c r="F16" s="315">
        <f>SUM(D16:E16)</f>
        <v>163253</v>
      </c>
    </row>
    <row r="17" spans="2:6" s="4" customFormat="1" ht="33">
      <c r="B17" s="115">
        <v>2</v>
      </c>
      <c r="C17" s="122" t="s">
        <v>99</v>
      </c>
      <c r="D17" s="290">
        <v>20065</v>
      </c>
      <c r="E17" s="116">
        <v>903</v>
      </c>
      <c r="F17" s="315">
        <f>SUM(D17:E17)</f>
        <v>20968</v>
      </c>
    </row>
    <row r="18" spans="2:6" s="4" customFormat="1" ht="16.5">
      <c r="B18" s="115">
        <v>3</v>
      </c>
      <c r="C18" s="116" t="s">
        <v>9</v>
      </c>
      <c r="D18" s="288">
        <v>46102</v>
      </c>
      <c r="E18" s="116">
        <v>46</v>
      </c>
      <c r="F18" s="315">
        <f>SUM(D18:E18)</f>
        <v>46148</v>
      </c>
    </row>
    <row r="19" spans="2:6" s="4" customFormat="1" ht="16.5">
      <c r="B19" s="115">
        <v>4</v>
      </c>
      <c r="C19" s="116" t="s">
        <v>14</v>
      </c>
      <c r="D19" s="54"/>
      <c r="E19" s="116"/>
      <c r="F19" s="315"/>
    </row>
    <row r="20" spans="2:6" s="4" customFormat="1" ht="16.5">
      <c r="B20" s="115">
        <v>5</v>
      </c>
      <c r="C20" s="116" t="s">
        <v>6</v>
      </c>
      <c r="D20" s="288">
        <v>7596</v>
      </c>
      <c r="E20" s="116"/>
      <c r="F20" s="315">
        <f>SUM(D20:E20)</f>
        <v>7596</v>
      </c>
    </row>
    <row r="21" spans="2:6" s="4" customFormat="1" ht="16.5">
      <c r="B21" s="115"/>
      <c r="C21" s="117" t="s">
        <v>134</v>
      </c>
      <c r="D21" s="288">
        <v>7596</v>
      </c>
      <c r="E21" s="116"/>
      <c r="F21" s="315">
        <f>SUM(D21:E21)</f>
        <v>7596</v>
      </c>
    </row>
    <row r="22" spans="2:6" s="4" customFormat="1" ht="16.5">
      <c r="B22" s="115"/>
      <c r="C22" s="116"/>
      <c r="D22" s="288"/>
      <c r="E22" s="116"/>
      <c r="F22" s="289"/>
    </row>
    <row r="23" spans="2:6" s="97" customFormat="1" ht="15">
      <c r="B23" s="123"/>
      <c r="C23" s="124" t="s">
        <v>133</v>
      </c>
      <c r="D23" s="257">
        <f>D2-D15</f>
        <v>-37259</v>
      </c>
      <c r="E23" s="124">
        <v>-46</v>
      </c>
      <c r="F23" s="316">
        <v>-37305</v>
      </c>
    </row>
    <row r="24" spans="2:6" s="97" customFormat="1" ht="15">
      <c r="B24" s="123"/>
      <c r="C24" s="124"/>
      <c r="D24" s="257"/>
      <c r="E24" s="124"/>
      <c r="F24" s="287"/>
    </row>
    <row r="25" spans="2:6" s="97" customFormat="1" ht="15">
      <c r="B25" s="123" t="s">
        <v>53</v>
      </c>
      <c r="C25" s="124" t="s">
        <v>16</v>
      </c>
      <c r="D25" s="54">
        <v>0</v>
      </c>
      <c r="E25" s="124"/>
      <c r="F25" s="287"/>
    </row>
    <row r="26" spans="2:6" s="97" customFormat="1" ht="15">
      <c r="B26" s="113"/>
      <c r="C26" s="114"/>
      <c r="D26" s="257"/>
      <c r="E26" s="124"/>
      <c r="F26" s="287"/>
    </row>
    <row r="27" spans="2:6" s="4" customFormat="1" ht="16.5">
      <c r="B27" s="113" t="s">
        <v>54</v>
      </c>
      <c r="C27" s="114" t="s">
        <v>15</v>
      </c>
      <c r="D27" s="257">
        <v>37259</v>
      </c>
      <c r="E27" s="124">
        <v>46</v>
      </c>
      <c r="F27" s="316">
        <v>37305</v>
      </c>
    </row>
    <row r="28" spans="2:6" s="4" customFormat="1" ht="16.5">
      <c r="B28" s="115"/>
      <c r="C28" s="122" t="s">
        <v>85</v>
      </c>
      <c r="D28" s="288">
        <v>37259</v>
      </c>
      <c r="E28" s="116">
        <v>46</v>
      </c>
      <c r="F28" s="317">
        <v>37305</v>
      </c>
    </row>
    <row r="29" spans="2:6" s="4" customFormat="1" ht="16.5">
      <c r="B29" s="119"/>
      <c r="C29" s="125"/>
      <c r="D29" s="288"/>
      <c r="E29" s="116"/>
      <c r="F29" s="317"/>
    </row>
    <row r="30" spans="2:6" s="97" customFormat="1" ht="15">
      <c r="B30" s="126"/>
      <c r="C30" s="127" t="s">
        <v>55</v>
      </c>
      <c r="D30" s="257">
        <f>SUM(D2+D27)</f>
        <v>230067</v>
      </c>
      <c r="E30" s="124">
        <v>7898</v>
      </c>
      <c r="F30" s="316">
        <f>SUM(D30:E30)</f>
        <v>237965</v>
      </c>
    </row>
    <row r="31" spans="2:6" s="97" customFormat="1" ht="15">
      <c r="B31" s="126"/>
      <c r="C31" s="127" t="s">
        <v>56</v>
      </c>
      <c r="D31" s="257">
        <f>D15+D25</f>
        <v>230067</v>
      </c>
      <c r="E31" s="124">
        <v>7898</v>
      </c>
      <c r="F31" s="316">
        <f>SUM(D31:E31)</f>
        <v>237965</v>
      </c>
    </row>
    <row r="32" spans="2:6" s="97" customFormat="1" ht="15">
      <c r="B32" s="126"/>
      <c r="C32" s="127"/>
      <c r="D32" s="257"/>
      <c r="E32" s="124"/>
      <c r="F32" s="316"/>
    </row>
    <row r="33" spans="2:6" s="4" customFormat="1" ht="16.5">
      <c r="B33" s="115"/>
      <c r="C33" s="124" t="s">
        <v>188</v>
      </c>
      <c r="D33" s="257"/>
      <c r="E33" s="116"/>
      <c r="F33" s="317"/>
    </row>
    <row r="34" spans="2:6" s="4" customFormat="1" ht="16.5">
      <c r="B34" s="115"/>
      <c r="C34" s="124" t="s">
        <v>186</v>
      </c>
      <c r="D34" s="288">
        <v>1</v>
      </c>
      <c r="E34" s="116"/>
      <c r="F34" s="317">
        <v>1</v>
      </c>
    </row>
    <row r="35" spans="2:6" s="4" customFormat="1" ht="17.25" thickBot="1">
      <c r="B35" s="128"/>
      <c r="C35" s="129" t="s">
        <v>187</v>
      </c>
      <c r="D35" s="296">
        <v>35</v>
      </c>
      <c r="E35" s="297"/>
      <c r="F35" s="298">
        <v>35</v>
      </c>
    </row>
  </sheetData>
  <sheetProtection/>
  <printOptions/>
  <pageMargins left="0.2362204724409449" right="0.2362204724409449" top="1" bottom="0.43" header="0.37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2024.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F36"/>
  <sheetViews>
    <sheetView workbookViewId="0" topLeftCell="A1">
      <selection activeCell="K16" sqref="K16"/>
    </sheetView>
  </sheetViews>
  <sheetFormatPr defaultColWidth="9.140625" defaultRowHeight="12.75"/>
  <cols>
    <col min="2" max="2" width="5.57421875" style="0" bestFit="1" customWidth="1"/>
    <col min="3" max="3" width="54.421875" style="0" bestFit="1" customWidth="1"/>
    <col min="4" max="4" width="12.421875" style="0" customWidth="1"/>
    <col min="5" max="5" width="11.28125" style="0" bestFit="1" customWidth="1"/>
    <col min="6" max="6" width="13.00390625" style="0" customWidth="1"/>
  </cols>
  <sheetData>
    <row r="1" ht="13.5" thickBot="1"/>
    <row r="2" spans="2:6" ht="30.75" thickBot="1">
      <c r="B2" s="69" t="s">
        <v>12</v>
      </c>
      <c r="C2" s="60" t="s">
        <v>13</v>
      </c>
      <c r="D2" s="256" t="s">
        <v>174</v>
      </c>
      <c r="E2" s="324" t="s">
        <v>242</v>
      </c>
      <c r="F2" s="74" t="s">
        <v>243</v>
      </c>
    </row>
    <row r="3" spans="2:6" ht="15">
      <c r="B3" s="130" t="s">
        <v>50</v>
      </c>
      <c r="C3" s="131" t="s">
        <v>49</v>
      </c>
      <c r="D3" s="323"/>
      <c r="E3" s="114"/>
      <c r="F3" s="292"/>
    </row>
    <row r="4" spans="2:6" ht="15" customHeight="1">
      <c r="B4" s="115">
        <v>1</v>
      </c>
      <c r="C4" s="116" t="s">
        <v>221</v>
      </c>
      <c r="D4" s="318"/>
      <c r="E4" s="124"/>
      <c r="F4" s="287"/>
    </row>
    <row r="5" spans="2:6" ht="16.5">
      <c r="B5" s="115">
        <v>2</v>
      </c>
      <c r="C5" s="116" t="s">
        <v>222</v>
      </c>
      <c r="D5" s="318"/>
      <c r="E5" s="124"/>
      <c r="F5" s="287"/>
    </row>
    <row r="6" spans="2:6" ht="16.5">
      <c r="B6" s="119">
        <v>3</v>
      </c>
      <c r="C6" s="116" t="s">
        <v>105</v>
      </c>
      <c r="D6" s="318"/>
      <c r="E6" s="124"/>
      <c r="F6" s="287"/>
    </row>
    <row r="7" spans="2:6" ht="16.5">
      <c r="B7" s="115"/>
      <c r="C7" s="116"/>
      <c r="D7" s="288"/>
      <c r="E7" s="124"/>
      <c r="F7" s="287"/>
    </row>
    <row r="8" spans="2:6" ht="15">
      <c r="B8" s="113" t="s">
        <v>51</v>
      </c>
      <c r="C8" s="114" t="s">
        <v>52</v>
      </c>
      <c r="D8" s="252"/>
      <c r="E8" s="124"/>
      <c r="F8" s="287"/>
    </row>
    <row r="9" spans="2:6" ht="16.5">
      <c r="B9" s="115">
        <v>1</v>
      </c>
      <c r="C9" s="116" t="s">
        <v>223</v>
      </c>
      <c r="D9" s="288">
        <v>985</v>
      </c>
      <c r="E9" s="124"/>
      <c r="F9" s="289">
        <v>985</v>
      </c>
    </row>
    <row r="10" spans="2:6" ht="16.5">
      <c r="B10" s="115">
        <v>2</v>
      </c>
      <c r="C10" s="122" t="s">
        <v>224</v>
      </c>
      <c r="D10" s="319"/>
      <c r="E10" s="124"/>
      <c r="F10" s="287"/>
    </row>
    <row r="11" spans="2:6" ht="16.5">
      <c r="B11" s="115">
        <v>3</v>
      </c>
      <c r="C11" s="116" t="s">
        <v>100</v>
      </c>
      <c r="D11" s="320"/>
      <c r="E11" s="124"/>
      <c r="F11" s="287"/>
    </row>
    <row r="12" spans="2:6" ht="16.5">
      <c r="B12" s="115"/>
      <c r="C12" s="117" t="s">
        <v>225</v>
      </c>
      <c r="D12" s="320"/>
      <c r="E12" s="116"/>
      <c r="F12" s="289"/>
    </row>
    <row r="13" spans="2:6" ht="16.5">
      <c r="B13" s="115"/>
      <c r="C13" s="117" t="s">
        <v>226</v>
      </c>
      <c r="D13" s="288"/>
      <c r="E13" s="116"/>
      <c r="F13" s="289"/>
    </row>
    <row r="14" spans="2:6" ht="16.5">
      <c r="B14" s="115"/>
      <c r="C14" s="117" t="s">
        <v>227</v>
      </c>
      <c r="D14" s="288"/>
      <c r="E14" s="116"/>
      <c r="F14" s="289"/>
    </row>
    <row r="15" spans="2:6" ht="16.5">
      <c r="B15" s="115"/>
      <c r="C15" s="117" t="s">
        <v>228</v>
      </c>
      <c r="D15" s="288"/>
      <c r="E15" s="116"/>
      <c r="F15" s="289"/>
    </row>
    <row r="16" spans="2:6" ht="16.5">
      <c r="B16" s="115"/>
      <c r="C16" s="116"/>
      <c r="D16" s="288"/>
      <c r="E16" s="116"/>
      <c r="F16" s="289"/>
    </row>
    <row r="17" spans="2:6" ht="16.5">
      <c r="B17" s="123"/>
      <c r="C17" s="124" t="s">
        <v>230</v>
      </c>
      <c r="D17" s="257">
        <v>-985</v>
      </c>
      <c r="E17" s="116"/>
      <c r="F17" s="287">
        <v>-985</v>
      </c>
    </row>
    <row r="18" spans="2:6" ht="16.5">
      <c r="B18" s="123"/>
      <c r="C18" s="124"/>
      <c r="D18" s="257"/>
      <c r="E18" s="116"/>
      <c r="F18" s="289"/>
    </row>
    <row r="19" spans="2:6" ht="16.5">
      <c r="B19" s="123" t="s">
        <v>53</v>
      </c>
      <c r="C19" s="124" t="s">
        <v>16</v>
      </c>
      <c r="D19" s="321"/>
      <c r="E19" s="116"/>
      <c r="F19" s="289"/>
    </row>
    <row r="20" spans="2:6" ht="16.5">
      <c r="B20" s="113"/>
      <c r="C20" s="114"/>
      <c r="D20" s="257"/>
      <c r="E20" s="116"/>
      <c r="F20" s="289"/>
    </row>
    <row r="21" spans="2:6" ht="16.5">
      <c r="B21" s="113" t="s">
        <v>54</v>
      </c>
      <c r="C21" s="114" t="s">
        <v>15</v>
      </c>
      <c r="D21" s="257">
        <v>985</v>
      </c>
      <c r="E21" s="116"/>
      <c r="F21" s="287">
        <v>985</v>
      </c>
    </row>
    <row r="22" spans="2:6" ht="16.5">
      <c r="B22" s="113"/>
      <c r="C22" s="114" t="s">
        <v>229</v>
      </c>
      <c r="D22" s="257"/>
      <c r="E22" s="116"/>
      <c r="F22" s="289"/>
    </row>
    <row r="23" spans="2:6" ht="16.5">
      <c r="B23" s="115">
        <v>1</v>
      </c>
      <c r="C23" s="122" t="s">
        <v>85</v>
      </c>
      <c r="D23" s="288">
        <v>985</v>
      </c>
      <c r="E23" s="116"/>
      <c r="F23" s="289">
        <v>985</v>
      </c>
    </row>
    <row r="24" spans="2:6" ht="16.5">
      <c r="B24" s="119"/>
      <c r="C24" s="116"/>
      <c r="D24" s="288"/>
      <c r="E24" s="124"/>
      <c r="F24" s="287"/>
    </row>
    <row r="25" spans="2:6" ht="16.5">
      <c r="B25" s="119"/>
      <c r="C25" s="114" t="s">
        <v>231</v>
      </c>
      <c r="D25" s="288"/>
      <c r="E25" s="124"/>
      <c r="F25" s="287"/>
    </row>
    <row r="26" spans="2:6" ht="16.5">
      <c r="B26" s="119">
        <v>1</v>
      </c>
      <c r="C26" s="125" t="s">
        <v>232</v>
      </c>
      <c r="D26" s="288"/>
      <c r="E26" s="124"/>
      <c r="F26" s="287"/>
    </row>
    <row r="27" spans="2:6" ht="16.5">
      <c r="B27" s="119"/>
      <c r="C27" s="125"/>
      <c r="D27" s="288"/>
      <c r="E27" s="124"/>
      <c r="F27" s="287"/>
    </row>
    <row r="28" spans="2:6" ht="16.5">
      <c r="B28" s="126"/>
      <c r="C28" s="127" t="s">
        <v>233</v>
      </c>
      <c r="D28" s="257">
        <v>985</v>
      </c>
      <c r="E28" s="116"/>
      <c r="F28" s="287">
        <v>985</v>
      </c>
    </row>
    <row r="29" spans="2:6" ht="17.25" thickBot="1">
      <c r="B29" s="126"/>
      <c r="C29" s="127" t="s">
        <v>234</v>
      </c>
      <c r="D29" s="322">
        <v>985</v>
      </c>
      <c r="E29" s="297"/>
      <c r="F29" s="325">
        <v>985</v>
      </c>
    </row>
    <row r="30" spans="2:6" ht="16.5">
      <c r="B30" s="234"/>
      <c r="C30" s="235"/>
      <c r="D30" s="236"/>
      <c r="E30" s="263"/>
      <c r="F30" s="263"/>
    </row>
    <row r="31" spans="2:6" ht="16.5">
      <c r="B31" s="237"/>
      <c r="C31" s="238"/>
      <c r="D31" s="239"/>
      <c r="E31" s="238"/>
      <c r="F31" s="238"/>
    </row>
    <row r="32" spans="2:6" ht="16.5">
      <c r="B32" s="237"/>
      <c r="C32" s="238"/>
      <c r="D32" s="8"/>
      <c r="E32" s="238"/>
      <c r="F32" s="238"/>
    </row>
    <row r="33" spans="2:6" ht="16.5">
      <c r="B33" s="237"/>
      <c r="C33" s="240"/>
      <c r="D33" s="8"/>
      <c r="E33" s="238"/>
      <c r="F33" s="238"/>
    </row>
    <row r="34" spans="5:6" ht="16.5">
      <c r="E34" s="267"/>
      <c r="F34" s="267"/>
    </row>
    <row r="35" spans="5:6" ht="16.5">
      <c r="E35" s="267"/>
      <c r="F35" s="267"/>
    </row>
    <row r="36" spans="5:6" ht="16.5">
      <c r="E36" s="267"/>
      <c r="F36" s="26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4" r:id="rId1"/>
  <headerFooter>
    <oddHeader>&amp;C&amp;"Book Antiqua,Félkövér"Keszthely és Környéke Kistérségi Többcélú Társulás
 2024. évi felhalmozási költségvetése&amp;R&amp;"Book Antiqua,Félkövér"3. melléklet
ezer Ft&amp;"Arial,Normál"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8"/>
  <sheetViews>
    <sheetView view="pageLayout" workbookViewId="0" topLeftCell="A1">
      <selection activeCell="J16" sqref="J16"/>
    </sheetView>
  </sheetViews>
  <sheetFormatPr defaultColWidth="9.140625" defaultRowHeight="12.75"/>
  <cols>
    <col min="1" max="1" width="27.57421875" style="9" bestFit="1" customWidth="1"/>
    <col min="2" max="2" width="10.8515625" style="1" bestFit="1" customWidth="1"/>
    <col min="3" max="3" width="11.140625" style="1" customWidth="1"/>
    <col min="4" max="4" width="12.0039062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85156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342" t="s">
        <v>4</v>
      </c>
      <c r="B1" s="339" t="s">
        <v>2</v>
      </c>
      <c r="C1" s="339"/>
      <c r="D1" s="339"/>
      <c r="E1" s="338" t="s">
        <v>3</v>
      </c>
      <c r="F1" s="338"/>
      <c r="G1" s="338"/>
      <c r="H1" s="338"/>
      <c r="I1" s="340" t="s">
        <v>161</v>
      </c>
      <c r="J1" s="337" t="s">
        <v>151</v>
      </c>
      <c r="K1" s="337"/>
      <c r="L1" s="340" t="s">
        <v>37</v>
      </c>
      <c r="M1" s="335" t="s">
        <v>5</v>
      </c>
    </row>
    <row r="2" spans="1:13" ht="75.75" customHeight="1" thickBot="1">
      <c r="A2" s="343"/>
      <c r="B2" s="16" t="s">
        <v>57</v>
      </c>
      <c r="C2" s="16" t="s">
        <v>107</v>
      </c>
      <c r="D2" s="16" t="s">
        <v>109</v>
      </c>
      <c r="E2" s="16" t="s">
        <v>108</v>
      </c>
      <c r="F2" s="16" t="s">
        <v>97</v>
      </c>
      <c r="G2" s="16" t="s">
        <v>116</v>
      </c>
      <c r="H2" s="16" t="s">
        <v>105</v>
      </c>
      <c r="I2" s="341"/>
      <c r="J2" s="85" t="s">
        <v>120</v>
      </c>
      <c r="K2" s="86" t="s">
        <v>150</v>
      </c>
      <c r="L2" s="341"/>
      <c r="M2" s="336"/>
    </row>
    <row r="3" spans="1:20" s="162" customFormat="1" ht="15" thickBot="1">
      <c r="A3" s="156">
        <v>1</v>
      </c>
      <c r="B3" s="157">
        <v>2</v>
      </c>
      <c r="C3" s="157">
        <v>3</v>
      </c>
      <c r="D3" s="157">
        <v>4</v>
      </c>
      <c r="E3" s="157">
        <v>5</v>
      </c>
      <c r="F3" s="157">
        <v>6</v>
      </c>
      <c r="G3" s="157">
        <v>7</v>
      </c>
      <c r="H3" s="157">
        <v>8</v>
      </c>
      <c r="I3" s="158">
        <v>9</v>
      </c>
      <c r="J3" s="157">
        <v>10</v>
      </c>
      <c r="K3" s="157">
        <v>11</v>
      </c>
      <c r="L3" s="159">
        <v>12</v>
      </c>
      <c r="M3" s="160">
        <v>13</v>
      </c>
      <c r="N3" s="161"/>
      <c r="O3" s="161"/>
      <c r="P3" s="161"/>
      <c r="Q3" s="161"/>
      <c r="R3" s="161"/>
      <c r="S3" s="161"/>
      <c r="T3" s="5"/>
    </row>
    <row r="4" spans="1:20" s="139" customFormat="1" ht="42.75">
      <c r="A4" s="59" t="s">
        <v>179</v>
      </c>
      <c r="B4" s="52">
        <v>2804</v>
      </c>
      <c r="C4" s="52">
        <v>167482</v>
      </c>
      <c r="D4" s="52"/>
      <c r="E4" s="52"/>
      <c r="F4" s="52"/>
      <c r="G4" s="52"/>
      <c r="H4" s="52"/>
      <c r="I4" s="52"/>
      <c r="J4" s="52">
        <v>4300</v>
      </c>
      <c r="K4" s="52"/>
      <c r="L4" s="149">
        <f>SUM(B4:K4)</f>
        <v>174586</v>
      </c>
      <c r="M4" s="186"/>
      <c r="N4" s="45"/>
      <c r="O4" s="45"/>
      <c r="P4" s="45"/>
      <c r="Q4" s="45"/>
      <c r="R4" s="45"/>
      <c r="S4" s="45"/>
      <c r="T4" s="138"/>
    </row>
    <row r="5" spans="1:20" s="139" customFormat="1" ht="15">
      <c r="A5" s="171" t="s">
        <v>242</v>
      </c>
      <c r="B5" s="10"/>
      <c r="C5" s="11">
        <v>7852</v>
      </c>
      <c r="D5" s="11"/>
      <c r="E5" s="11"/>
      <c r="F5" s="11"/>
      <c r="G5" s="11"/>
      <c r="H5" s="10"/>
      <c r="I5" s="10"/>
      <c r="J5" s="10">
        <v>46</v>
      </c>
      <c r="K5" s="10"/>
      <c r="L5" s="88">
        <f>SUM(B5:K5)</f>
        <v>7898</v>
      </c>
      <c r="M5" s="299"/>
      <c r="N5" s="45"/>
      <c r="O5" s="45"/>
      <c r="P5" s="45"/>
      <c r="Q5" s="45"/>
      <c r="R5" s="45"/>
      <c r="S5" s="45"/>
      <c r="T5" s="138"/>
    </row>
    <row r="6" spans="1:20" s="139" customFormat="1" ht="15">
      <c r="A6" s="171" t="s">
        <v>243</v>
      </c>
      <c r="B6" s="10">
        <f>SUM(B4:B5)</f>
        <v>2804</v>
      </c>
      <c r="C6" s="10">
        <f>SUM(C4:C5)</f>
        <v>175334</v>
      </c>
      <c r="D6" s="11"/>
      <c r="E6" s="11"/>
      <c r="F6" s="11"/>
      <c r="G6" s="11"/>
      <c r="H6" s="10"/>
      <c r="I6" s="10"/>
      <c r="J6" s="10">
        <f>SUM(J4:J5)</f>
        <v>4346</v>
      </c>
      <c r="K6" s="10"/>
      <c r="L6" s="88">
        <f>SUM(L4:L5)</f>
        <v>182484</v>
      </c>
      <c r="M6" s="299"/>
      <c r="N6" s="45"/>
      <c r="O6" s="45"/>
      <c r="P6" s="45"/>
      <c r="Q6" s="45"/>
      <c r="R6" s="45"/>
      <c r="S6" s="45"/>
      <c r="T6" s="138"/>
    </row>
    <row r="7" spans="1:20" s="139" customFormat="1" ht="15">
      <c r="A7" s="180"/>
      <c r="B7" s="10"/>
      <c r="C7" s="11"/>
      <c r="D7" s="11"/>
      <c r="E7" s="11"/>
      <c r="F7" s="11"/>
      <c r="G7" s="11"/>
      <c r="H7" s="10"/>
      <c r="I7" s="13"/>
      <c r="J7" s="13"/>
      <c r="K7" s="13"/>
      <c r="L7" s="12"/>
      <c r="M7" s="63"/>
      <c r="N7" s="45"/>
      <c r="O7" s="45"/>
      <c r="P7" s="45"/>
      <c r="Q7" s="45"/>
      <c r="R7" s="45"/>
      <c r="S7" s="45"/>
      <c r="T7" s="138"/>
    </row>
    <row r="8" spans="1:13" s="6" customFormat="1" ht="15">
      <c r="A8" s="62" t="s">
        <v>180</v>
      </c>
      <c r="B8" s="13">
        <v>17500</v>
      </c>
      <c r="C8" s="14">
        <v>5022</v>
      </c>
      <c r="D8" s="14"/>
      <c r="E8" s="14"/>
      <c r="F8" s="14"/>
      <c r="G8" s="14"/>
      <c r="H8" s="13"/>
      <c r="I8" s="13">
        <v>149673</v>
      </c>
      <c r="J8" s="13">
        <v>32959</v>
      </c>
      <c r="K8" s="187">
        <v>985</v>
      </c>
      <c r="L8" s="12">
        <f>SUM(B8:K8)</f>
        <v>206139</v>
      </c>
      <c r="M8" s="63"/>
    </row>
    <row r="9" spans="1:13" s="6" customFormat="1" ht="15">
      <c r="A9" s="171" t="s">
        <v>242</v>
      </c>
      <c r="B9" s="10"/>
      <c r="C9" s="15"/>
      <c r="D9" s="15"/>
      <c r="E9" s="15"/>
      <c r="F9" s="15"/>
      <c r="G9" s="15"/>
      <c r="H9" s="10"/>
      <c r="I9" s="13">
        <v>7852</v>
      </c>
      <c r="J9" s="11"/>
      <c r="K9" s="15"/>
      <c r="L9" s="88">
        <f>SUM(I9:K9)</f>
        <v>7852</v>
      </c>
      <c r="M9" s="61"/>
    </row>
    <row r="10" spans="1:13" s="6" customFormat="1" ht="15">
      <c r="A10" s="171" t="s">
        <v>243</v>
      </c>
      <c r="B10" s="10">
        <f>SUM(B8:B9)</f>
        <v>17500</v>
      </c>
      <c r="C10" s="10">
        <f aca="true" t="shared" si="0" ref="C10:K10">SUM(C8:C9)</f>
        <v>5022</v>
      </c>
      <c r="D10" s="10"/>
      <c r="E10" s="10"/>
      <c r="F10" s="10"/>
      <c r="G10" s="10"/>
      <c r="H10" s="10"/>
      <c r="I10" s="10">
        <f t="shared" si="0"/>
        <v>157525</v>
      </c>
      <c r="J10" s="10">
        <f t="shared" si="0"/>
        <v>32959</v>
      </c>
      <c r="K10" s="10">
        <f t="shared" si="0"/>
        <v>985</v>
      </c>
      <c r="L10" s="88">
        <f>SUM(L8:L9)</f>
        <v>213991</v>
      </c>
      <c r="M10" s="61"/>
    </row>
    <row r="11" spans="1:13" s="6" customFormat="1" ht="12.75" customHeight="1" thickBot="1">
      <c r="A11" s="62"/>
      <c r="B11" s="10"/>
      <c r="C11" s="15"/>
      <c r="D11" s="15"/>
      <c r="E11" s="15"/>
      <c r="F11" s="15"/>
      <c r="G11" s="15"/>
      <c r="H11" s="10"/>
      <c r="I11" s="13"/>
      <c r="J11" s="11"/>
      <c r="K11" s="15"/>
      <c r="L11" s="88"/>
      <c r="M11" s="61"/>
    </row>
    <row r="12" spans="1:13" s="136" customFormat="1" ht="15">
      <c r="A12" s="140" t="s">
        <v>248</v>
      </c>
      <c r="B12" s="188">
        <f>SUM(B4,B8)</f>
        <v>20304</v>
      </c>
      <c r="C12" s="188">
        <f>SUM(C4,C8)</f>
        <v>172504</v>
      </c>
      <c r="D12" s="188"/>
      <c r="E12" s="188"/>
      <c r="F12" s="188"/>
      <c r="G12" s="188"/>
      <c r="H12" s="188"/>
      <c r="I12" s="188">
        <f>SUM(I4,I8)</f>
        <v>149673</v>
      </c>
      <c r="J12" s="188">
        <f>SUM(J4,J8)</f>
        <v>37259</v>
      </c>
      <c r="K12" s="188">
        <v>985</v>
      </c>
      <c r="L12" s="188">
        <f>SUM(L4,L8)</f>
        <v>380725</v>
      </c>
      <c r="M12" s="189"/>
    </row>
    <row r="13" spans="1:13" s="136" customFormat="1" ht="15">
      <c r="A13" s="141" t="s">
        <v>242</v>
      </c>
      <c r="B13" s="327"/>
      <c r="C13" s="327">
        <f>SUM(C5,C9)</f>
        <v>7852</v>
      </c>
      <c r="D13" s="327"/>
      <c r="E13" s="327"/>
      <c r="F13" s="327"/>
      <c r="G13" s="327"/>
      <c r="H13" s="327"/>
      <c r="I13" s="327">
        <f>SUM(I5,I9)</f>
        <v>7852</v>
      </c>
      <c r="J13" s="327">
        <f>SUM(J5,J9)</f>
        <v>46</v>
      </c>
      <c r="K13" s="327">
        <f>SUM(K5,K9)</f>
        <v>0</v>
      </c>
      <c r="L13" s="327">
        <f>SUM(L5,L9)</f>
        <v>15750</v>
      </c>
      <c r="M13" s="326"/>
    </row>
    <row r="14" spans="1:13" s="136" customFormat="1" ht="15">
      <c r="A14" s="141" t="s">
        <v>243</v>
      </c>
      <c r="B14" s="327">
        <f>SUM(B12:B13)</f>
        <v>20304</v>
      </c>
      <c r="C14" s="327">
        <f>SUM(C12:C13)</f>
        <v>180356</v>
      </c>
      <c r="D14" s="327"/>
      <c r="E14" s="327"/>
      <c r="F14" s="327"/>
      <c r="G14" s="327"/>
      <c r="H14" s="327"/>
      <c r="I14" s="327">
        <f>SUM(I12:I13)</f>
        <v>157525</v>
      </c>
      <c r="J14" s="327">
        <f>SUM(J12:J13)</f>
        <v>37305</v>
      </c>
      <c r="K14" s="327">
        <f>SUM(K12:K13)</f>
        <v>985</v>
      </c>
      <c r="L14" s="327">
        <f>SUM(L12:L13)</f>
        <v>396475</v>
      </c>
      <c r="M14" s="326"/>
    </row>
    <row r="15" spans="1:13" s="6" customFormat="1" ht="15">
      <c r="A15" s="64" t="s">
        <v>47</v>
      </c>
      <c r="B15" s="66">
        <f>B12-B16</f>
        <v>17804</v>
      </c>
      <c r="C15" s="66">
        <f>C14-C16</f>
        <v>174985</v>
      </c>
      <c r="D15" s="66"/>
      <c r="E15" s="66"/>
      <c r="F15" s="66"/>
      <c r="G15" s="66"/>
      <c r="H15" s="66"/>
      <c r="I15" s="66">
        <f>I14-I16</f>
        <v>154762</v>
      </c>
      <c r="J15" s="66">
        <f>J14-J16</f>
        <v>35968</v>
      </c>
      <c r="K15" s="66">
        <f>K14-K16</f>
        <v>985</v>
      </c>
      <c r="L15" s="66">
        <f>L14-L16</f>
        <v>384504</v>
      </c>
      <c r="M15" s="67"/>
    </row>
    <row r="16" spans="1:13" s="6" customFormat="1" ht="15.75" thickBot="1">
      <c r="A16" s="65" t="s">
        <v>48</v>
      </c>
      <c r="B16" s="68">
        <v>2500</v>
      </c>
      <c r="C16" s="68">
        <v>5371</v>
      </c>
      <c r="D16" s="68"/>
      <c r="E16" s="68"/>
      <c r="F16" s="68"/>
      <c r="G16" s="68"/>
      <c r="H16" s="68"/>
      <c r="I16" s="68">
        <v>2763</v>
      </c>
      <c r="J16" s="68">
        <v>1337</v>
      </c>
      <c r="K16" s="68">
        <v>0</v>
      </c>
      <c r="L16" s="230">
        <f>SUM(B16:K16)</f>
        <v>11971</v>
      </c>
      <c r="M16" s="151"/>
    </row>
    <row r="17" spans="2:12" ht="15">
      <c r="B17" s="7"/>
      <c r="C17" s="7"/>
      <c r="D17" s="7"/>
      <c r="E17" s="7"/>
      <c r="F17" s="7"/>
      <c r="G17" s="7"/>
      <c r="H17" s="7"/>
      <c r="I17" s="89"/>
      <c r="J17" s="7"/>
      <c r="K17" s="7"/>
      <c r="L17" s="89"/>
    </row>
    <row r="18" ht="15">
      <c r="L18" s="89"/>
    </row>
    <row r="38" ht="15">
      <c r="F38" s="1" t="s">
        <v>220</v>
      </c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1.14" bottom="0.2362204724409449" header="0.1968503937007874" footer="0.3937007874015748"/>
  <pageSetup fitToHeight="1" fitToWidth="1" horizontalDpi="600" verticalDpi="600" orientation="landscape" paperSize="9" scale="64" r:id="rId1"/>
  <headerFooter>
    <oddHeader>&amp;C&amp;"Book Antiqua,Félkövér"&amp;11Keszthely és Környéke Kistérségi Többcélú Társulás
2024. évi főbb bevételei jogcím-csoportonként&amp;R&amp;"Book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view="pageLayout" workbookViewId="0" topLeftCell="A1">
      <selection activeCell="I29" sqref="I29"/>
    </sheetView>
  </sheetViews>
  <sheetFormatPr defaultColWidth="9.140625" defaultRowHeight="12.75"/>
  <cols>
    <col min="1" max="1" width="26.7109375" style="6" customWidth="1"/>
    <col min="2" max="2" width="8.57421875" style="33" customWidth="1"/>
    <col min="3" max="3" width="9.28125" style="34" customWidth="1"/>
    <col min="4" max="4" width="11.140625" style="1" customWidth="1"/>
    <col min="5" max="5" width="8.8515625" style="1" customWidth="1"/>
    <col min="6" max="6" width="8.28125" style="1" customWidth="1"/>
    <col min="7" max="7" width="8.57421875" style="1" customWidth="1"/>
    <col min="8" max="9" width="8.00390625" style="1" customWidth="1"/>
    <col min="10" max="10" width="8.140625" style="1" customWidth="1"/>
    <col min="11" max="11" width="9.00390625" style="1" customWidth="1"/>
    <col min="12" max="13" width="7.8515625" style="1" customWidth="1"/>
    <col min="14" max="14" width="7.00390625" style="1" bestFit="1" customWidth="1"/>
    <col min="15" max="15" width="5.7109375" style="1" bestFit="1" customWidth="1"/>
    <col min="16" max="16" width="8.00390625" style="1" bestFit="1" customWidth="1"/>
    <col min="17" max="17" width="9.28125" style="1" customWidth="1"/>
    <col min="18" max="16384" width="9.140625" style="1" customWidth="1"/>
  </cols>
  <sheetData>
    <row r="1" spans="1:17" ht="14.25" customHeight="1">
      <c r="A1" s="365" t="s">
        <v>86</v>
      </c>
      <c r="B1" s="368" t="s">
        <v>11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57" t="s">
        <v>36</v>
      </c>
      <c r="N1" s="358"/>
      <c r="O1" s="358"/>
      <c r="P1" s="359"/>
      <c r="Q1" s="344" t="s">
        <v>37</v>
      </c>
    </row>
    <row r="2" spans="1:17" ht="26.25" customHeight="1">
      <c r="A2" s="366"/>
      <c r="B2" s="347" t="s">
        <v>2</v>
      </c>
      <c r="C2" s="348"/>
      <c r="D2" s="348"/>
      <c r="E2" s="348"/>
      <c r="F2" s="348"/>
      <c r="G2" s="349"/>
      <c r="H2" s="350" t="s">
        <v>3</v>
      </c>
      <c r="I2" s="370"/>
      <c r="J2" s="370"/>
      <c r="K2" s="370"/>
      <c r="L2" s="351"/>
      <c r="M2" s="350" t="s">
        <v>106</v>
      </c>
      <c r="N2" s="351"/>
      <c r="O2" s="362" t="s">
        <v>165</v>
      </c>
      <c r="P2" s="354" t="s">
        <v>164</v>
      </c>
      <c r="Q2" s="345"/>
    </row>
    <row r="3" spans="1:17" ht="28.5" customHeight="1">
      <c r="A3" s="366"/>
      <c r="B3" s="352" t="s">
        <v>57</v>
      </c>
      <c r="C3" s="352" t="s">
        <v>18</v>
      </c>
      <c r="D3" s="361" t="s">
        <v>117</v>
      </c>
      <c r="E3" s="361" t="s">
        <v>103</v>
      </c>
      <c r="F3" s="352" t="s">
        <v>116</v>
      </c>
      <c r="G3" s="360" t="s">
        <v>98</v>
      </c>
      <c r="H3" s="352" t="s">
        <v>102</v>
      </c>
      <c r="I3" s="352" t="s">
        <v>163</v>
      </c>
      <c r="J3" s="352" t="s">
        <v>45</v>
      </c>
      <c r="K3" s="361" t="s">
        <v>104</v>
      </c>
      <c r="L3" s="360" t="s">
        <v>105</v>
      </c>
      <c r="M3" s="371" t="s">
        <v>85</v>
      </c>
      <c r="N3" s="372"/>
      <c r="O3" s="363"/>
      <c r="P3" s="355"/>
      <c r="Q3" s="345"/>
    </row>
    <row r="4" spans="1:17" ht="38.25">
      <c r="A4" s="367"/>
      <c r="B4" s="353"/>
      <c r="C4" s="353"/>
      <c r="D4" s="350"/>
      <c r="E4" s="350"/>
      <c r="F4" s="353"/>
      <c r="G4" s="360"/>
      <c r="H4" s="353"/>
      <c r="I4" s="353"/>
      <c r="J4" s="353"/>
      <c r="K4" s="350"/>
      <c r="L4" s="360"/>
      <c r="M4" s="27" t="s">
        <v>34</v>
      </c>
      <c r="N4" s="25" t="s">
        <v>35</v>
      </c>
      <c r="O4" s="364"/>
      <c r="P4" s="356"/>
      <c r="Q4" s="346"/>
    </row>
    <row r="5" spans="1:17" ht="14.25" thickBot="1">
      <c r="A5" s="28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1">
        <v>13</v>
      </c>
      <c r="N5" s="91">
        <v>14</v>
      </c>
      <c r="O5" s="29">
        <v>15</v>
      </c>
      <c r="P5" s="30">
        <v>16</v>
      </c>
      <c r="Q5" s="31">
        <v>17</v>
      </c>
    </row>
    <row r="6" spans="1:17" s="6" customFormat="1" ht="26.25">
      <c r="A6" s="133" t="s">
        <v>244</v>
      </c>
      <c r="B6" s="203">
        <v>15000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>
        <v>24290</v>
      </c>
      <c r="N6" s="203">
        <v>630</v>
      </c>
      <c r="O6" s="203"/>
      <c r="P6" s="203"/>
      <c r="Q6" s="204">
        <f>SUM(B6:P6)</f>
        <v>39920</v>
      </c>
    </row>
    <row r="7" spans="1:17" s="6" customFormat="1" ht="15">
      <c r="A7" s="171" t="s">
        <v>242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>
        <f>SUM(B7:P7)</f>
        <v>0</v>
      </c>
    </row>
    <row r="8" spans="1:17" s="6" customFormat="1" ht="15">
      <c r="A8" s="171" t="s">
        <v>243</v>
      </c>
      <c r="B8" s="205">
        <v>15000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>
        <v>24290</v>
      </c>
      <c r="N8" s="205">
        <v>630</v>
      </c>
      <c r="O8" s="205"/>
      <c r="P8" s="205"/>
      <c r="Q8" s="206">
        <f>SUM(B8:P8)</f>
        <v>39920</v>
      </c>
    </row>
    <row r="9" spans="1:17" s="6" customFormat="1" ht="15">
      <c r="A9" s="152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</row>
    <row r="10" spans="1:17" s="6" customFormat="1" ht="27">
      <c r="A10" s="42" t="s">
        <v>245</v>
      </c>
      <c r="B10" s="205">
        <v>2500</v>
      </c>
      <c r="C10" s="205"/>
      <c r="D10" s="205"/>
      <c r="E10" s="205">
        <v>5022</v>
      </c>
      <c r="F10" s="205"/>
      <c r="G10" s="205"/>
      <c r="H10" s="205"/>
      <c r="I10" s="205"/>
      <c r="J10" s="205"/>
      <c r="K10" s="205"/>
      <c r="L10" s="205"/>
      <c r="M10" s="205">
        <v>1337</v>
      </c>
      <c r="N10" s="205"/>
      <c r="O10" s="205"/>
      <c r="P10" s="205"/>
      <c r="Q10" s="206">
        <f>SUM(B10:P10)</f>
        <v>8859</v>
      </c>
    </row>
    <row r="11" spans="1:17" s="6" customFormat="1" ht="15">
      <c r="A11" s="171" t="s">
        <v>242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>
        <f>SUM(B11:P11)</f>
        <v>0</v>
      </c>
    </row>
    <row r="12" spans="1:17" s="6" customFormat="1" ht="15">
      <c r="A12" s="171" t="s">
        <v>243</v>
      </c>
      <c r="B12" s="205">
        <v>2500</v>
      </c>
      <c r="C12" s="205"/>
      <c r="D12" s="205"/>
      <c r="E12" s="205">
        <v>5022</v>
      </c>
      <c r="F12" s="205"/>
      <c r="G12" s="205"/>
      <c r="H12" s="205"/>
      <c r="I12" s="205"/>
      <c r="J12" s="205"/>
      <c r="K12" s="205"/>
      <c r="L12" s="205"/>
      <c r="M12" s="205">
        <v>1337</v>
      </c>
      <c r="N12" s="205"/>
      <c r="O12" s="205"/>
      <c r="P12" s="205"/>
      <c r="Q12" s="206">
        <f>SUM(B12:P12)</f>
        <v>8859</v>
      </c>
    </row>
    <row r="13" spans="1:17" s="6" customFormat="1" ht="15">
      <c r="A13" s="42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</row>
    <row r="14" spans="1:17" s="6" customFormat="1" ht="27">
      <c r="A14" s="134" t="s">
        <v>246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>
        <v>7332</v>
      </c>
      <c r="N14" s="205">
        <v>355</v>
      </c>
      <c r="O14" s="205"/>
      <c r="P14" s="205"/>
      <c r="Q14" s="207">
        <f>SUM(B14:P14)</f>
        <v>7687</v>
      </c>
    </row>
    <row r="15" spans="1:17" s="6" customFormat="1" ht="15">
      <c r="A15" s="171" t="s">
        <v>242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7">
        <f>SUM(B15:P15)</f>
        <v>0</v>
      </c>
    </row>
    <row r="16" spans="1:17" s="6" customFormat="1" ht="15">
      <c r="A16" s="171" t="s">
        <v>243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>
        <v>7332</v>
      </c>
      <c r="N16" s="205">
        <v>355</v>
      </c>
      <c r="O16" s="205"/>
      <c r="P16" s="205"/>
      <c r="Q16" s="207">
        <f>SUM(Q14:Q15)</f>
        <v>7687</v>
      </c>
    </row>
    <row r="17" spans="1:17" s="6" customFormat="1" ht="15">
      <c r="A17" s="13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7"/>
    </row>
    <row r="18" spans="1:17" s="6" customFormat="1" ht="15">
      <c r="A18" s="42" t="s">
        <v>247</v>
      </c>
      <c r="B18" s="205">
        <v>2804</v>
      </c>
      <c r="C18" s="205"/>
      <c r="D18" s="205"/>
      <c r="E18" s="205">
        <v>167482</v>
      </c>
      <c r="F18" s="205"/>
      <c r="G18" s="205"/>
      <c r="H18" s="205"/>
      <c r="I18" s="205"/>
      <c r="J18" s="205"/>
      <c r="K18" s="205"/>
      <c r="L18" s="205"/>
      <c r="M18" s="205">
        <v>4300</v>
      </c>
      <c r="N18" s="205"/>
      <c r="O18" s="205"/>
      <c r="P18" s="205"/>
      <c r="Q18" s="207">
        <f>SUM(B18:P18)</f>
        <v>174586</v>
      </c>
    </row>
    <row r="19" spans="1:17" s="6" customFormat="1" ht="15">
      <c r="A19" s="171" t="s">
        <v>242</v>
      </c>
      <c r="B19" s="300"/>
      <c r="C19" s="300"/>
      <c r="D19" s="300"/>
      <c r="E19" s="300">
        <v>7852</v>
      </c>
      <c r="F19" s="300"/>
      <c r="G19" s="300"/>
      <c r="H19" s="300"/>
      <c r="I19" s="300"/>
      <c r="J19" s="300"/>
      <c r="K19" s="300"/>
      <c r="L19" s="300"/>
      <c r="M19" s="300">
        <v>46</v>
      </c>
      <c r="N19" s="300"/>
      <c r="O19" s="300"/>
      <c r="P19" s="300"/>
      <c r="Q19" s="207">
        <f>SUM(B19:P19)</f>
        <v>7898</v>
      </c>
    </row>
    <row r="20" spans="1:17" s="6" customFormat="1" ht="15">
      <c r="A20" s="171" t="s">
        <v>243</v>
      </c>
      <c r="B20" s="300">
        <v>2804</v>
      </c>
      <c r="C20" s="300"/>
      <c r="D20" s="300"/>
      <c r="E20" s="300">
        <f>SUM(E18:E19)</f>
        <v>175334</v>
      </c>
      <c r="F20" s="300"/>
      <c r="G20" s="300"/>
      <c r="H20" s="300"/>
      <c r="I20" s="300"/>
      <c r="J20" s="300"/>
      <c r="K20" s="300"/>
      <c r="L20" s="300"/>
      <c r="M20" s="300">
        <f>SUM(M18:M19)</f>
        <v>4346</v>
      </c>
      <c r="N20" s="300"/>
      <c r="O20" s="300"/>
      <c r="P20" s="300"/>
      <c r="Q20" s="207">
        <f>SUM(Q18:Q19)</f>
        <v>182484</v>
      </c>
    </row>
    <row r="21" spans="1:17" s="6" customFormat="1" ht="15.75" thickBot="1">
      <c r="A21" s="92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</row>
    <row r="22" spans="1:17" s="6" customFormat="1" ht="15">
      <c r="A22" s="328" t="s">
        <v>248</v>
      </c>
      <c r="B22" s="211">
        <f>SUM(B6,B10,B18)</f>
        <v>20304</v>
      </c>
      <c r="C22" s="210"/>
      <c r="D22" s="210"/>
      <c r="E22" s="211">
        <f>SUM(E6:E18)</f>
        <v>177526</v>
      </c>
      <c r="F22" s="210"/>
      <c r="G22" s="210"/>
      <c r="H22" s="210"/>
      <c r="I22" s="210"/>
      <c r="J22" s="210"/>
      <c r="K22" s="210"/>
      <c r="L22" s="210"/>
      <c r="M22" s="211">
        <f>SUM(M6,M10,M14,M18)</f>
        <v>37259</v>
      </c>
      <c r="N22" s="241">
        <v>985</v>
      </c>
      <c r="O22" s="210"/>
      <c r="P22" s="210"/>
      <c r="Q22" s="227">
        <f>SUM(Q6,Q10,Q14,Q18)</f>
        <v>231052</v>
      </c>
    </row>
    <row r="23" spans="1:17" s="6" customFormat="1" ht="15">
      <c r="A23" s="329" t="s">
        <v>242</v>
      </c>
      <c r="B23" s="212">
        <f>SUM(B7,B11,B15,B19)</f>
        <v>0</v>
      </c>
      <c r="C23" s="212"/>
      <c r="D23" s="212"/>
      <c r="E23" s="212">
        <f>SUM(E7,E11,E15,E19)</f>
        <v>7852</v>
      </c>
      <c r="F23" s="212"/>
      <c r="G23" s="212"/>
      <c r="H23" s="212"/>
      <c r="I23" s="212"/>
      <c r="J23" s="212"/>
      <c r="K23" s="212"/>
      <c r="L23" s="212"/>
      <c r="M23" s="212">
        <f>SUM(M7,M11,M15,M19)</f>
        <v>46</v>
      </c>
      <c r="N23" s="212">
        <f>SUM(N7,N11,N15,N19)</f>
        <v>0</v>
      </c>
      <c r="O23" s="212"/>
      <c r="P23" s="212"/>
      <c r="Q23" s="212">
        <f>SUM(Q7,Q11,Q15,Q19)</f>
        <v>7898</v>
      </c>
    </row>
    <row r="24" spans="1:17" s="6" customFormat="1" ht="30">
      <c r="A24" s="329" t="s">
        <v>250</v>
      </c>
      <c r="B24" s="212">
        <f>SUM(B8,B12,B16,B20)</f>
        <v>20304</v>
      </c>
      <c r="C24" s="212"/>
      <c r="D24" s="212"/>
      <c r="E24" s="212">
        <f>SUM(E8,E12,E16,E20)</f>
        <v>180356</v>
      </c>
      <c r="F24" s="212"/>
      <c r="G24" s="212"/>
      <c r="H24" s="212"/>
      <c r="I24" s="212"/>
      <c r="J24" s="212"/>
      <c r="K24" s="212"/>
      <c r="L24" s="212"/>
      <c r="M24" s="212">
        <f>SUM(M8,M12,M16,M20)</f>
        <v>37305</v>
      </c>
      <c r="N24" s="212">
        <f>SUM(N8,N12,N16,N20)</f>
        <v>985</v>
      </c>
      <c r="O24" s="212"/>
      <c r="P24" s="212"/>
      <c r="Q24" s="212">
        <f>SUM(Q8,Q12,Q16,Q20)</f>
        <v>238950</v>
      </c>
    </row>
    <row r="25" spans="1:17" s="136" customFormat="1" ht="15">
      <c r="A25" s="135" t="s">
        <v>80</v>
      </c>
      <c r="B25" s="212">
        <f>B22-B26</f>
        <v>17804</v>
      </c>
      <c r="C25" s="212"/>
      <c r="D25" s="212"/>
      <c r="E25" s="212">
        <v>174985</v>
      </c>
      <c r="F25" s="212"/>
      <c r="G25" s="212"/>
      <c r="H25" s="212"/>
      <c r="I25" s="212"/>
      <c r="J25" s="212"/>
      <c r="K25" s="212"/>
      <c r="L25" s="212"/>
      <c r="M25" s="212">
        <f>M22-M26</f>
        <v>35922</v>
      </c>
      <c r="N25" s="212">
        <f>N22-N26</f>
        <v>985</v>
      </c>
      <c r="O25" s="212"/>
      <c r="P25" s="212"/>
      <c r="Q25" s="212">
        <f>SUM(B25:P25)</f>
        <v>229696</v>
      </c>
    </row>
    <row r="26" spans="1:17" s="136" customFormat="1" ht="15.75" thickBot="1">
      <c r="A26" s="137" t="s">
        <v>48</v>
      </c>
      <c r="B26" s="229">
        <v>2500</v>
      </c>
      <c r="C26" s="228"/>
      <c r="D26" s="228"/>
      <c r="E26" s="229">
        <v>5371</v>
      </c>
      <c r="F26" s="228"/>
      <c r="G26" s="228"/>
      <c r="H26" s="228"/>
      <c r="I26" s="228"/>
      <c r="J26" s="228"/>
      <c r="K26" s="228"/>
      <c r="L26" s="228"/>
      <c r="M26" s="229">
        <v>1337</v>
      </c>
      <c r="N26" s="229">
        <v>0</v>
      </c>
      <c r="O26" s="228"/>
      <c r="P26" s="228"/>
      <c r="Q26" s="330">
        <f>SUM(B26:P26)</f>
        <v>9208</v>
      </c>
    </row>
  </sheetData>
  <sheetProtection/>
  <mergeCells count="21">
    <mergeCell ref="M3:N3"/>
    <mergeCell ref="H3:H4"/>
    <mergeCell ref="J3:J4"/>
    <mergeCell ref="A1:A4"/>
    <mergeCell ref="B1:L1"/>
    <mergeCell ref="H2:L2"/>
    <mergeCell ref="G3:G4"/>
    <mergeCell ref="F3:F4"/>
    <mergeCell ref="C3:C4"/>
    <mergeCell ref="E3:E4"/>
    <mergeCell ref="K3:K4"/>
    <mergeCell ref="Q1:Q4"/>
    <mergeCell ref="B2:G2"/>
    <mergeCell ref="M2:N2"/>
    <mergeCell ref="B3:B4"/>
    <mergeCell ref="P2:P4"/>
    <mergeCell ref="M1:P1"/>
    <mergeCell ref="I3:I4"/>
    <mergeCell ref="L3:L4"/>
    <mergeCell ref="D3:D4"/>
    <mergeCell ref="O2:O4"/>
  </mergeCells>
  <printOptions/>
  <pageMargins left="0.31496062992125984" right="0.2362204724409449" top="1.2825" bottom="0.35433070866141736" header="0.2362204724409449" footer="0.2362204724409449"/>
  <pageSetup horizontalDpi="600" verticalDpi="600" orientation="landscape" paperSize="9" scale="90" r:id="rId1"/>
  <headerFooter>
    <oddHeader>&amp;C&amp;"Book Antiqua,Félkövér"&amp;11Keszthely és Környéke Kistérségi Többcélú Társulás
2024. évi bevételei&amp;R&amp;"Book Antiqua,Félkövér"5. melléklet
ezer Ft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7"/>
  <sheetViews>
    <sheetView view="pageLayout" workbookViewId="0" topLeftCell="A1">
      <selection activeCell="A13" sqref="A13:A15"/>
    </sheetView>
  </sheetViews>
  <sheetFormatPr defaultColWidth="9.140625" defaultRowHeight="12.75"/>
  <cols>
    <col min="1" max="1" width="17.7109375" style="35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28125" style="1" customWidth="1"/>
    <col min="17" max="17" width="7.57421875" style="1" customWidth="1"/>
    <col min="18" max="18" width="6.00390625" style="2" bestFit="1" customWidth="1"/>
    <col min="19" max="19" width="9.00390625" style="2" customWidth="1"/>
    <col min="20" max="16384" width="9.140625" style="1" customWidth="1"/>
  </cols>
  <sheetData>
    <row r="1" spans="1:19" ht="29.25" customHeight="1">
      <c r="A1" s="380" t="s">
        <v>13</v>
      </c>
      <c r="B1" s="386" t="s">
        <v>42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  <c r="P1" s="357" t="s">
        <v>16</v>
      </c>
      <c r="Q1" s="358"/>
      <c r="R1" s="359"/>
      <c r="S1" s="373" t="s">
        <v>8</v>
      </c>
    </row>
    <row r="2" spans="1:19" ht="15" customHeight="1">
      <c r="A2" s="381"/>
      <c r="B2" s="383" t="s">
        <v>7</v>
      </c>
      <c r="C2" s="384"/>
      <c r="D2" s="384"/>
      <c r="E2" s="384"/>
      <c r="F2" s="384"/>
      <c r="G2" s="384"/>
      <c r="H2" s="384"/>
      <c r="I2" s="384"/>
      <c r="J2" s="383" t="s">
        <v>46</v>
      </c>
      <c r="K2" s="384"/>
      <c r="L2" s="384"/>
      <c r="M2" s="384"/>
      <c r="N2" s="384"/>
      <c r="O2" s="385"/>
      <c r="P2" s="379" t="s">
        <v>153</v>
      </c>
      <c r="Q2" s="376" t="s">
        <v>155</v>
      </c>
      <c r="R2" s="353" t="s">
        <v>152</v>
      </c>
      <c r="S2" s="374"/>
    </row>
    <row r="3" spans="1:19" ht="16.5" customHeight="1">
      <c r="A3" s="381"/>
      <c r="B3" s="361" t="s">
        <v>0</v>
      </c>
      <c r="C3" s="352" t="s">
        <v>87</v>
      </c>
      <c r="D3" s="352" t="s">
        <v>9</v>
      </c>
      <c r="E3" s="352" t="s">
        <v>40</v>
      </c>
      <c r="F3" s="378" t="s">
        <v>39</v>
      </c>
      <c r="G3" s="378"/>
      <c r="H3" s="378"/>
      <c r="I3" s="378"/>
      <c r="J3" s="377" t="s">
        <v>160</v>
      </c>
      <c r="K3" s="376" t="s">
        <v>10</v>
      </c>
      <c r="L3" s="360" t="s">
        <v>44</v>
      </c>
      <c r="M3" s="360"/>
      <c r="N3" s="360"/>
      <c r="O3" s="360"/>
      <c r="P3" s="379"/>
      <c r="Q3" s="376"/>
      <c r="R3" s="360"/>
      <c r="S3" s="374"/>
    </row>
    <row r="4" spans="1:19" ht="54" customHeight="1">
      <c r="A4" s="382"/>
      <c r="B4" s="350"/>
      <c r="C4" s="353"/>
      <c r="D4" s="353"/>
      <c r="E4" s="353"/>
      <c r="F4" s="82" t="s">
        <v>159</v>
      </c>
      <c r="G4" s="26" t="s">
        <v>89</v>
      </c>
      <c r="H4" s="26" t="s">
        <v>110</v>
      </c>
      <c r="I4" s="84" t="s">
        <v>92</v>
      </c>
      <c r="J4" s="353"/>
      <c r="K4" s="350"/>
      <c r="L4" s="26" t="s">
        <v>88</v>
      </c>
      <c r="M4" s="26" t="s">
        <v>89</v>
      </c>
      <c r="N4" s="84" t="s">
        <v>92</v>
      </c>
      <c r="O4" s="84" t="s">
        <v>110</v>
      </c>
      <c r="P4" s="379"/>
      <c r="Q4" s="350"/>
      <c r="R4" s="360"/>
      <c r="S4" s="375"/>
    </row>
    <row r="5" spans="1:19" ht="14.2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40">
        <v>19</v>
      </c>
    </row>
    <row r="6" spans="1:19" s="6" customFormat="1" ht="57">
      <c r="A6" s="140" t="s">
        <v>181</v>
      </c>
      <c r="B6" s="213">
        <v>6640</v>
      </c>
      <c r="C6" s="213">
        <v>854</v>
      </c>
      <c r="D6" s="213">
        <v>9823</v>
      </c>
      <c r="E6" s="213"/>
      <c r="F6" s="213">
        <v>7596</v>
      </c>
      <c r="G6" s="213"/>
      <c r="H6" s="213"/>
      <c r="I6" s="213"/>
      <c r="J6" s="213"/>
      <c r="K6" s="213"/>
      <c r="L6" s="213"/>
      <c r="M6" s="213"/>
      <c r="N6" s="213"/>
      <c r="O6" s="213"/>
      <c r="P6" s="213">
        <v>149673</v>
      </c>
      <c r="Q6" s="213"/>
      <c r="R6" s="213"/>
      <c r="S6" s="214">
        <f>SUM(B6:R6)</f>
        <v>174586</v>
      </c>
    </row>
    <row r="7" spans="1:19" s="6" customFormat="1" ht="15">
      <c r="A7" s="171" t="s">
        <v>242</v>
      </c>
      <c r="B7" s="215"/>
      <c r="C7" s="215"/>
      <c r="D7" s="215">
        <v>46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>
        <v>7852</v>
      </c>
      <c r="Q7" s="215"/>
      <c r="R7" s="215"/>
      <c r="S7" s="301">
        <f>SUM(B7:R7)</f>
        <v>7898</v>
      </c>
    </row>
    <row r="8" spans="1:19" s="6" customFormat="1" ht="15">
      <c r="A8" s="307" t="s">
        <v>243</v>
      </c>
      <c r="B8" s="215">
        <v>6640</v>
      </c>
      <c r="C8" s="215">
        <v>854</v>
      </c>
      <c r="D8" s="215">
        <v>9869</v>
      </c>
      <c r="E8" s="215"/>
      <c r="F8" s="215">
        <v>7596</v>
      </c>
      <c r="G8" s="215"/>
      <c r="H8" s="215"/>
      <c r="I8" s="215"/>
      <c r="J8" s="215"/>
      <c r="K8" s="215"/>
      <c r="L8" s="215"/>
      <c r="M8" s="215"/>
      <c r="N8" s="215"/>
      <c r="O8" s="215"/>
      <c r="P8" s="215">
        <f>SUM(P6:P7)</f>
        <v>157525</v>
      </c>
      <c r="Q8" s="215"/>
      <c r="R8" s="215"/>
      <c r="S8" s="301">
        <f>SUM(S6:S7)</f>
        <v>182484</v>
      </c>
    </row>
    <row r="9" spans="1:19" s="6" customFormat="1" ht="15">
      <c r="A9" s="181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198"/>
    </row>
    <row r="10" spans="1:19" s="6" customFormat="1" ht="28.5">
      <c r="A10" s="304" t="s">
        <v>182</v>
      </c>
      <c r="B10" s="305">
        <v>149664</v>
      </c>
      <c r="C10" s="305">
        <v>19211</v>
      </c>
      <c r="D10" s="305">
        <v>36279</v>
      </c>
      <c r="E10" s="305"/>
      <c r="F10" s="305"/>
      <c r="G10" s="305"/>
      <c r="H10" s="305"/>
      <c r="I10" s="305"/>
      <c r="J10" s="305">
        <v>985</v>
      </c>
      <c r="K10" s="305"/>
      <c r="L10" s="305"/>
      <c r="M10" s="305"/>
      <c r="N10" s="305"/>
      <c r="O10" s="305"/>
      <c r="P10" s="305"/>
      <c r="Q10" s="305"/>
      <c r="R10" s="305"/>
      <c r="S10" s="306">
        <f>SUM(B10:R10)</f>
        <v>206139</v>
      </c>
    </row>
    <row r="11" spans="1:19" s="6" customFormat="1" ht="15">
      <c r="A11" s="166" t="s">
        <v>242</v>
      </c>
      <c r="B11" s="216">
        <v>6949</v>
      </c>
      <c r="C11" s="216">
        <v>903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97">
        <f>SUM(B11:R11)</f>
        <v>7852</v>
      </c>
    </row>
    <row r="12" spans="1:19" s="6" customFormat="1" ht="15.75" thickBot="1">
      <c r="A12" s="307" t="s">
        <v>243</v>
      </c>
      <c r="B12" s="302">
        <f>SUM(B10:B11)</f>
        <v>156613</v>
      </c>
      <c r="C12" s="302">
        <f>SUM(C10:C11)</f>
        <v>20114</v>
      </c>
      <c r="D12" s="302">
        <f>SUM(D10:D11)</f>
        <v>36279</v>
      </c>
      <c r="E12" s="302"/>
      <c r="F12" s="302"/>
      <c r="G12" s="302"/>
      <c r="H12" s="302"/>
      <c r="I12" s="302"/>
      <c r="J12" s="302">
        <v>985</v>
      </c>
      <c r="K12" s="302"/>
      <c r="L12" s="302"/>
      <c r="M12" s="302"/>
      <c r="N12" s="302"/>
      <c r="O12" s="302"/>
      <c r="P12" s="302"/>
      <c r="Q12" s="302"/>
      <c r="R12" s="302"/>
      <c r="S12" s="303">
        <f>SUM(S10:S11)</f>
        <v>213991</v>
      </c>
    </row>
    <row r="13" spans="1:19" s="6" customFormat="1" ht="28.5">
      <c r="A13" s="140" t="s">
        <v>248</v>
      </c>
      <c r="B13" s="331">
        <f>SUM(B6+B10)</f>
        <v>156304</v>
      </c>
      <c r="C13" s="331">
        <f>SUM(C6+C10)</f>
        <v>20065</v>
      </c>
      <c r="D13" s="331">
        <f>SUM(D6+D10)</f>
        <v>46102</v>
      </c>
      <c r="E13" s="331"/>
      <c r="F13" s="331">
        <f>SUM(F6+F10)</f>
        <v>7596</v>
      </c>
      <c r="G13" s="331"/>
      <c r="H13" s="331"/>
      <c r="I13" s="331"/>
      <c r="J13" s="331">
        <f>SUM(J6+J10)</f>
        <v>985</v>
      </c>
      <c r="K13" s="331"/>
      <c r="L13" s="331"/>
      <c r="M13" s="331"/>
      <c r="N13" s="331"/>
      <c r="O13" s="331"/>
      <c r="P13" s="331">
        <v>149673</v>
      </c>
      <c r="Q13" s="331"/>
      <c r="R13" s="331"/>
      <c r="S13" s="214">
        <f>SUM(S6+S10)</f>
        <v>380725</v>
      </c>
    </row>
    <row r="14" spans="1:19" s="6" customFormat="1" ht="15">
      <c r="A14" s="141" t="s">
        <v>242</v>
      </c>
      <c r="B14" s="197">
        <f>SUM(B7,B11)</f>
        <v>6949</v>
      </c>
      <c r="C14" s="197">
        <f>SUM(C7,C11)</f>
        <v>903</v>
      </c>
      <c r="D14" s="197">
        <f>SUM(D7,D11)</f>
        <v>46</v>
      </c>
      <c r="E14" s="197"/>
      <c r="F14" s="197">
        <f>SUM(F7,F11)</f>
        <v>0</v>
      </c>
      <c r="G14" s="197"/>
      <c r="H14" s="197"/>
      <c r="I14" s="197"/>
      <c r="J14" s="197">
        <f>SUM(J7,J11)</f>
        <v>0</v>
      </c>
      <c r="K14" s="197"/>
      <c r="L14" s="197"/>
      <c r="M14" s="197"/>
      <c r="N14" s="197"/>
      <c r="O14" s="197"/>
      <c r="P14" s="197">
        <f>SUM(P7,P11)</f>
        <v>7852</v>
      </c>
      <c r="Q14" s="197"/>
      <c r="R14" s="197"/>
      <c r="S14" s="197">
        <f>SUM(S7,S11)</f>
        <v>15750</v>
      </c>
    </row>
    <row r="15" spans="1:19" s="6" customFormat="1" ht="28.5">
      <c r="A15" s="141" t="s">
        <v>249</v>
      </c>
      <c r="B15" s="197">
        <f>SUM(B13:B14)</f>
        <v>163253</v>
      </c>
      <c r="C15" s="197">
        <f>SUM(C13:C14)</f>
        <v>20968</v>
      </c>
      <c r="D15" s="197">
        <f>SUM(D13:D14)</f>
        <v>46148</v>
      </c>
      <c r="E15" s="197"/>
      <c r="F15" s="197">
        <f>SUM(F13:F14)</f>
        <v>7596</v>
      </c>
      <c r="G15" s="197"/>
      <c r="H15" s="197"/>
      <c r="I15" s="197"/>
      <c r="J15" s="197">
        <f>SUM(J13:J14)</f>
        <v>985</v>
      </c>
      <c r="K15" s="197"/>
      <c r="L15" s="197"/>
      <c r="M15" s="197"/>
      <c r="N15" s="197"/>
      <c r="O15" s="197"/>
      <c r="P15" s="197">
        <f>SUM(P13:P14)</f>
        <v>157525</v>
      </c>
      <c r="Q15" s="197"/>
      <c r="R15" s="197"/>
      <c r="S15" s="197">
        <f>SUM(S13:S14)</f>
        <v>396475</v>
      </c>
    </row>
    <row r="16" spans="1:19" s="136" customFormat="1" ht="15">
      <c r="A16" s="141" t="s">
        <v>80</v>
      </c>
      <c r="B16" s="197">
        <v>155342</v>
      </c>
      <c r="C16" s="197">
        <v>20133</v>
      </c>
      <c r="D16" s="197">
        <f>D13-D17</f>
        <v>42877</v>
      </c>
      <c r="E16" s="197"/>
      <c r="F16" s="197">
        <f>F13-F17</f>
        <v>7596</v>
      </c>
      <c r="G16" s="197"/>
      <c r="H16" s="197"/>
      <c r="I16" s="197"/>
      <c r="J16" s="197">
        <f>J13-J17</f>
        <v>985</v>
      </c>
      <c r="K16" s="197"/>
      <c r="L16" s="197"/>
      <c r="M16" s="197"/>
      <c r="N16" s="197"/>
      <c r="O16" s="197"/>
      <c r="P16" s="197"/>
      <c r="Q16" s="197"/>
      <c r="R16" s="197"/>
      <c r="S16" s="197">
        <f>S13-S17</f>
        <v>368754</v>
      </c>
    </row>
    <row r="17" spans="1:19" s="136" customFormat="1" ht="29.25" thickBot="1">
      <c r="A17" s="142" t="s">
        <v>48</v>
      </c>
      <c r="B17" s="199">
        <v>7911</v>
      </c>
      <c r="C17" s="199">
        <v>835</v>
      </c>
      <c r="D17" s="199">
        <v>3225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>
        <f>SUM(B17:R17)</f>
        <v>11971</v>
      </c>
    </row>
    <row r="21" ht="14.25" customHeight="1"/>
  </sheetData>
  <sheetProtection/>
  <mergeCells count="17">
    <mergeCell ref="A1:A4"/>
    <mergeCell ref="C3:C4"/>
    <mergeCell ref="D3:D4"/>
    <mergeCell ref="B3:B4"/>
    <mergeCell ref="E3:E4"/>
    <mergeCell ref="J2:O2"/>
    <mergeCell ref="B2:I2"/>
    <mergeCell ref="B1:O1"/>
    <mergeCell ref="S1:S4"/>
    <mergeCell ref="K3:K4"/>
    <mergeCell ref="J3:J4"/>
    <mergeCell ref="F3:I3"/>
    <mergeCell ref="L3:O3"/>
    <mergeCell ref="Q2:Q4"/>
    <mergeCell ref="R2:R4"/>
    <mergeCell ref="P1:R1"/>
    <mergeCell ref="P2:P4"/>
  </mergeCells>
  <printOptions/>
  <pageMargins left="0.15748031496062992" right="0.2362204724409449" top="1.2333333333333334" bottom="0.7480314960629921" header="0.31496062992125984" footer="0.31496062992125984"/>
  <pageSetup fitToHeight="1" fitToWidth="1" horizontalDpi="600" verticalDpi="600" orientation="landscape" paperSize="9" scale="94" r:id="rId1"/>
  <headerFooter>
    <oddHeader>&amp;C&amp;"Book Antiqua,Félkövér"&amp;11Keszthely Város Önkormányzata
2024. évi kiadásai kiemelt előirányzatok szerinti bontásban&amp;R&amp;"Book Antiqua,Félkövér"6.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view="pageLayout" workbookViewId="0" topLeftCell="A4">
      <selection activeCell="A7" sqref="A7:A8"/>
    </sheetView>
  </sheetViews>
  <sheetFormatPr defaultColWidth="9.140625" defaultRowHeight="12.75"/>
  <cols>
    <col min="1" max="1" width="24.28125" style="145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365" t="s">
        <v>86</v>
      </c>
      <c r="B1" s="389" t="s">
        <v>42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1"/>
      <c r="P1" s="395" t="s">
        <v>16</v>
      </c>
      <c r="Q1" s="396"/>
      <c r="R1" s="397"/>
      <c r="S1" s="373" t="s">
        <v>8</v>
      </c>
    </row>
    <row r="2" spans="1:19" ht="13.5" customHeight="1">
      <c r="A2" s="366"/>
      <c r="B2" s="392" t="s">
        <v>7</v>
      </c>
      <c r="C2" s="393"/>
      <c r="D2" s="393"/>
      <c r="E2" s="393"/>
      <c r="F2" s="393"/>
      <c r="G2" s="393"/>
      <c r="H2" s="393"/>
      <c r="I2" s="394"/>
      <c r="J2" s="398" t="s">
        <v>46</v>
      </c>
      <c r="K2" s="399"/>
      <c r="L2" s="399"/>
      <c r="M2" s="399"/>
      <c r="N2" s="399"/>
      <c r="O2" s="400"/>
      <c r="P2" s="379" t="s">
        <v>153</v>
      </c>
      <c r="Q2" s="361" t="s">
        <v>154</v>
      </c>
      <c r="R2" s="360" t="s">
        <v>152</v>
      </c>
      <c r="S2" s="374"/>
    </row>
    <row r="3" spans="1:19" ht="20.25" customHeight="1">
      <c r="A3" s="366"/>
      <c r="B3" s="361" t="s">
        <v>38</v>
      </c>
      <c r="C3" s="352" t="s">
        <v>87</v>
      </c>
      <c r="D3" s="352" t="s">
        <v>9</v>
      </c>
      <c r="E3" s="352" t="s">
        <v>40</v>
      </c>
      <c r="F3" s="401" t="s">
        <v>6</v>
      </c>
      <c r="G3" s="402"/>
      <c r="H3" s="402"/>
      <c r="I3" s="403"/>
      <c r="J3" s="360" t="s">
        <v>90</v>
      </c>
      <c r="K3" s="360" t="s">
        <v>91</v>
      </c>
      <c r="L3" s="360" t="s">
        <v>100</v>
      </c>
      <c r="M3" s="360"/>
      <c r="N3" s="360"/>
      <c r="O3" s="360"/>
      <c r="P3" s="379"/>
      <c r="Q3" s="376"/>
      <c r="R3" s="360"/>
      <c r="S3" s="374"/>
    </row>
    <row r="4" spans="1:19" ht="76.5">
      <c r="A4" s="367"/>
      <c r="B4" s="350"/>
      <c r="C4" s="353"/>
      <c r="D4" s="353"/>
      <c r="E4" s="353"/>
      <c r="F4" s="32" t="s">
        <v>111</v>
      </c>
      <c r="G4" s="36" t="s">
        <v>112</v>
      </c>
      <c r="H4" s="83" t="s">
        <v>92</v>
      </c>
      <c r="I4" s="83" t="s">
        <v>110</v>
      </c>
      <c r="J4" s="360"/>
      <c r="K4" s="360"/>
      <c r="L4" s="36" t="s">
        <v>113</v>
      </c>
      <c r="M4" s="36" t="s">
        <v>114</v>
      </c>
      <c r="N4" s="36" t="s">
        <v>41</v>
      </c>
      <c r="O4" s="83" t="s">
        <v>115</v>
      </c>
      <c r="P4" s="379"/>
      <c r="Q4" s="350"/>
      <c r="R4" s="360"/>
      <c r="S4" s="375"/>
    </row>
    <row r="5" spans="1:19" ht="1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201">
        <v>16</v>
      </c>
      <c r="Q5" s="38">
        <v>17</v>
      </c>
      <c r="R5" s="38">
        <v>18</v>
      </c>
      <c r="S5" s="46">
        <v>19</v>
      </c>
    </row>
    <row r="6" spans="1:21" s="41" customFormat="1" ht="26.25">
      <c r="A6" s="155" t="s">
        <v>175</v>
      </c>
      <c r="B6" s="190">
        <v>123984</v>
      </c>
      <c r="C6" s="190">
        <v>16078</v>
      </c>
      <c r="D6" s="190">
        <v>22887</v>
      </c>
      <c r="E6" s="190"/>
      <c r="F6" s="190"/>
      <c r="G6" s="190"/>
      <c r="H6" s="190"/>
      <c r="I6" s="190"/>
      <c r="J6" s="190">
        <v>630</v>
      </c>
      <c r="K6" s="190"/>
      <c r="L6" s="190"/>
      <c r="M6" s="190"/>
      <c r="N6" s="190"/>
      <c r="O6" s="190"/>
      <c r="P6" s="190"/>
      <c r="Q6" s="190"/>
      <c r="R6" s="190"/>
      <c r="S6" s="191">
        <f>SUM(B6:R6)</f>
        <v>163579</v>
      </c>
      <c r="T6" s="44"/>
      <c r="U6" s="43"/>
    </row>
    <row r="7" spans="1:21" s="41" customFormat="1" ht="14.25">
      <c r="A7" s="171" t="s">
        <v>242</v>
      </c>
      <c r="B7" s="192">
        <v>4987</v>
      </c>
      <c r="C7" s="192">
        <v>648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>
        <f>SUM(B7:R7)</f>
        <v>5635</v>
      </c>
      <c r="T7" s="44"/>
      <c r="U7" s="43"/>
    </row>
    <row r="8" spans="1:21" s="41" customFormat="1" ht="14.25">
      <c r="A8" s="307" t="s">
        <v>243</v>
      </c>
      <c r="B8" s="192">
        <f>SUM(B6:B7)</f>
        <v>128971</v>
      </c>
      <c r="C8" s="192">
        <f>SUM(C6:C7)</f>
        <v>16726</v>
      </c>
      <c r="D8" s="192">
        <f>SUM(D6:D7)</f>
        <v>22887</v>
      </c>
      <c r="E8" s="192"/>
      <c r="F8" s="192"/>
      <c r="G8" s="192"/>
      <c r="H8" s="192"/>
      <c r="I8" s="192"/>
      <c r="J8" s="192">
        <f>SUM(J6:J7)</f>
        <v>630</v>
      </c>
      <c r="K8" s="192"/>
      <c r="L8" s="192"/>
      <c r="M8" s="192"/>
      <c r="N8" s="192"/>
      <c r="O8" s="192"/>
      <c r="P8" s="192"/>
      <c r="Q8" s="192"/>
      <c r="R8" s="192"/>
      <c r="S8" s="192">
        <f>SUM(S6:S7)</f>
        <v>169214</v>
      </c>
      <c r="T8" s="44"/>
      <c r="U8" s="43"/>
    </row>
    <row r="9" spans="1:21" s="41" customFormat="1" ht="14.25">
      <c r="A9" s="150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3"/>
      <c r="T9" s="44"/>
      <c r="U9" s="43"/>
    </row>
    <row r="10" spans="1:20" s="41" customFormat="1" ht="39">
      <c r="A10" s="42" t="s">
        <v>176</v>
      </c>
      <c r="B10" s="194">
        <v>7602</v>
      </c>
      <c r="C10" s="194">
        <v>795</v>
      </c>
      <c r="D10" s="194">
        <v>3225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5">
        <f>SUM(B10:R10)</f>
        <v>11622</v>
      </c>
      <c r="T10" s="44"/>
    </row>
    <row r="11" spans="1:20" s="41" customFormat="1" ht="14.25">
      <c r="A11" s="171" t="s">
        <v>242</v>
      </c>
      <c r="B11" s="192">
        <v>309</v>
      </c>
      <c r="C11" s="192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3">
        <f>SUM(B11:R11)</f>
        <v>349</v>
      </c>
      <c r="T11" s="44"/>
    </row>
    <row r="12" spans="1:20" s="41" customFormat="1" ht="14.25">
      <c r="A12" s="307" t="s">
        <v>243</v>
      </c>
      <c r="B12" s="192">
        <f>SUM(B10:B11)</f>
        <v>7911</v>
      </c>
      <c r="C12" s="192">
        <f>SUM(C10:C11)</f>
        <v>835</v>
      </c>
      <c r="D12" s="192">
        <f>SUM(D10:D11)</f>
        <v>3225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>
        <f>SUM(S10:S11)</f>
        <v>11971</v>
      </c>
      <c r="T12" s="44"/>
    </row>
    <row r="13" spans="1:20" s="41" customFormat="1" ht="14.25">
      <c r="A13" s="150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3"/>
      <c r="T13" s="44"/>
    </row>
    <row r="14" spans="1:21" s="41" customFormat="1" ht="26.25">
      <c r="A14" s="150" t="s">
        <v>177</v>
      </c>
      <c r="B14" s="192">
        <v>18078</v>
      </c>
      <c r="C14" s="192">
        <v>2338</v>
      </c>
      <c r="D14" s="192">
        <v>10167</v>
      </c>
      <c r="E14" s="192"/>
      <c r="F14" s="192"/>
      <c r="G14" s="192"/>
      <c r="H14" s="192"/>
      <c r="I14" s="192"/>
      <c r="J14" s="192">
        <v>355</v>
      </c>
      <c r="K14" s="192"/>
      <c r="L14" s="192"/>
      <c r="M14" s="192"/>
      <c r="N14" s="192"/>
      <c r="O14" s="192"/>
      <c r="P14" s="192"/>
      <c r="Q14" s="192"/>
      <c r="R14" s="192"/>
      <c r="S14" s="193">
        <f>SUM(B14:R14)</f>
        <v>30938</v>
      </c>
      <c r="T14" s="44"/>
      <c r="U14" s="43"/>
    </row>
    <row r="15" spans="1:21" s="41" customFormat="1" ht="14.25">
      <c r="A15" s="171" t="s">
        <v>242</v>
      </c>
      <c r="B15" s="192">
        <v>1653</v>
      </c>
      <c r="C15" s="192">
        <v>215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3">
        <f>SUM(B15:R15)</f>
        <v>1868</v>
      </c>
      <c r="T15" s="44"/>
      <c r="U15" s="43"/>
    </row>
    <row r="16" spans="1:21" s="41" customFormat="1" ht="14.25">
      <c r="A16" s="307" t="s">
        <v>243</v>
      </c>
      <c r="B16" s="192">
        <f>SUM(B14:B15)</f>
        <v>19731</v>
      </c>
      <c r="C16" s="192">
        <f>SUM(C14:C15)</f>
        <v>2553</v>
      </c>
      <c r="D16" s="192">
        <f>SUM(D14:D15)</f>
        <v>10167</v>
      </c>
      <c r="E16" s="192"/>
      <c r="F16" s="192"/>
      <c r="G16" s="192"/>
      <c r="H16" s="192"/>
      <c r="I16" s="192"/>
      <c r="J16" s="192">
        <v>355</v>
      </c>
      <c r="K16" s="192"/>
      <c r="L16" s="192"/>
      <c r="M16" s="192"/>
      <c r="N16" s="192"/>
      <c r="O16" s="192"/>
      <c r="P16" s="192"/>
      <c r="Q16" s="192"/>
      <c r="R16" s="192"/>
      <c r="S16" s="193">
        <f>SUM(S14:S15)</f>
        <v>32806</v>
      </c>
      <c r="T16" s="44"/>
      <c r="U16" s="43"/>
    </row>
    <row r="17" spans="1:21" s="41" customFormat="1" ht="14.25">
      <c r="A17" s="150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44"/>
      <c r="U17" s="43"/>
    </row>
    <row r="18" spans="1:21" s="41" customFormat="1" ht="14.25">
      <c r="A18" s="42" t="s">
        <v>178</v>
      </c>
      <c r="B18" s="194">
        <v>6640</v>
      </c>
      <c r="C18" s="194">
        <v>854</v>
      </c>
      <c r="D18" s="194">
        <v>9823</v>
      </c>
      <c r="E18" s="194"/>
      <c r="F18" s="194">
        <v>7596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>
        <v>149673</v>
      </c>
      <c r="Q18" s="194"/>
      <c r="R18" s="194"/>
      <c r="S18" s="195">
        <f>SUM(B18:R18)</f>
        <v>174586</v>
      </c>
      <c r="T18" s="44"/>
      <c r="U18" s="43"/>
    </row>
    <row r="19" spans="1:21" s="41" customFormat="1" ht="14.25">
      <c r="A19" s="171" t="s">
        <v>242</v>
      </c>
      <c r="B19" s="194"/>
      <c r="C19" s="194"/>
      <c r="D19" s="194">
        <v>46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>
        <v>7852</v>
      </c>
      <c r="Q19" s="194"/>
      <c r="R19" s="194"/>
      <c r="S19" s="195">
        <f>SUM(B19:R19)</f>
        <v>7898</v>
      </c>
      <c r="T19" s="44"/>
      <c r="U19" s="43"/>
    </row>
    <row r="20" spans="1:21" s="41" customFormat="1" ht="14.25">
      <c r="A20" s="307" t="s">
        <v>243</v>
      </c>
      <c r="B20" s="194">
        <f>SUM(B18:B19)</f>
        <v>6640</v>
      </c>
      <c r="C20" s="194">
        <f>SUM(C18:C19)</f>
        <v>854</v>
      </c>
      <c r="D20" s="194">
        <f>SUM(D18:D19)</f>
        <v>9869</v>
      </c>
      <c r="E20" s="194"/>
      <c r="F20" s="194">
        <f>SUM(F18:F19)</f>
        <v>7596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>
        <f>SUM(P18:P19)</f>
        <v>157525</v>
      </c>
      <c r="Q20" s="194"/>
      <c r="R20" s="194"/>
      <c r="S20" s="194">
        <f>SUM(S18:S19)</f>
        <v>182484</v>
      </c>
      <c r="T20" s="44"/>
      <c r="U20" s="43"/>
    </row>
    <row r="21" spans="1:21" s="41" customFormat="1" ht="15" thickBot="1">
      <c r="A21" s="92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308"/>
      <c r="T21" s="44"/>
      <c r="U21" s="43"/>
    </row>
    <row r="22" spans="1:22" s="136" customFormat="1" ht="15">
      <c r="A22" s="140" t="s">
        <v>248</v>
      </c>
      <c r="B22" s="202">
        <f>SUM(B6,B10,B14,B18)</f>
        <v>156304</v>
      </c>
      <c r="C22" s="202">
        <f>SUM(C6,C10,C14,C18)</f>
        <v>20065</v>
      </c>
      <c r="D22" s="202">
        <f>SUM(D6,D10,D14,D18)</f>
        <v>46102</v>
      </c>
      <c r="E22" s="202"/>
      <c r="F22" s="202">
        <f>SUM(F6,F10,F14,F18)</f>
        <v>7596</v>
      </c>
      <c r="G22" s="202"/>
      <c r="H22" s="202"/>
      <c r="I22" s="202"/>
      <c r="J22" s="202">
        <f>SUM(J6,J10,J14,J18)</f>
        <v>985</v>
      </c>
      <c r="K22" s="202"/>
      <c r="L22" s="202"/>
      <c r="M22" s="202"/>
      <c r="N22" s="202"/>
      <c r="O22" s="202"/>
      <c r="P22" s="202">
        <f>SUM(P6,P10,P14,P18)</f>
        <v>149673</v>
      </c>
      <c r="Q22" s="202"/>
      <c r="R22" s="202"/>
      <c r="S22" s="202">
        <f>SUM(S6,S10,S14,S18)</f>
        <v>380725</v>
      </c>
      <c r="T22" s="143"/>
      <c r="U22" s="143"/>
      <c r="V22" s="143"/>
    </row>
    <row r="23" spans="1:22" s="136" customFormat="1" ht="15">
      <c r="A23" s="141" t="s">
        <v>242</v>
      </c>
      <c r="B23" s="332">
        <f>SUM(B7,B11,B15,B19)</f>
        <v>6949</v>
      </c>
      <c r="C23" s="332">
        <f>SUM(C7,C11,C15,C19)</f>
        <v>903</v>
      </c>
      <c r="D23" s="332">
        <f>SUM(D7,D11,D15,D19)</f>
        <v>46</v>
      </c>
      <c r="E23" s="332"/>
      <c r="F23" s="332">
        <f>SUM(F7,F11,F15,F19)</f>
        <v>0</v>
      </c>
      <c r="G23" s="332"/>
      <c r="H23" s="332"/>
      <c r="I23" s="332"/>
      <c r="J23" s="332">
        <f>SUM(J7,J11,J15,J19)</f>
        <v>0</v>
      </c>
      <c r="K23" s="332"/>
      <c r="L23" s="332"/>
      <c r="M23" s="332"/>
      <c r="N23" s="332"/>
      <c r="O23" s="332"/>
      <c r="P23" s="332">
        <f>SUM(P7,P11,P15,P19)</f>
        <v>7852</v>
      </c>
      <c r="Q23" s="332"/>
      <c r="R23" s="332"/>
      <c r="S23" s="332">
        <f>SUM(B23:R23)</f>
        <v>15750</v>
      </c>
      <c r="T23" s="143"/>
      <c r="U23" s="143"/>
      <c r="V23" s="143"/>
    </row>
    <row r="24" spans="1:22" s="136" customFormat="1" ht="28.5">
      <c r="A24" s="141" t="s">
        <v>249</v>
      </c>
      <c r="B24" s="332">
        <f>SUM(B22:B23)</f>
        <v>163253</v>
      </c>
      <c r="C24" s="332">
        <f>SUM(C22:C23)</f>
        <v>20968</v>
      </c>
      <c r="D24" s="332">
        <f>SUM(D22:D23)</f>
        <v>46148</v>
      </c>
      <c r="E24" s="332"/>
      <c r="F24" s="332">
        <f>SUM(F22:F23)</f>
        <v>7596</v>
      </c>
      <c r="G24" s="332"/>
      <c r="H24" s="332"/>
      <c r="I24" s="332"/>
      <c r="J24" s="332">
        <f>SUM(J22:J23)</f>
        <v>985</v>
      </c>
      <c r="K24" s="332"/>
      <c r="L24" s="332"/>
      <c r="M24" s="332"/>
      <c r="N24" s="332"/>
      <c r="O24" s="332"/>
      <c r="P24" s="332">
        <f>SUM(P22:P23)</f>
        <v>157525</v>
      </c>
      <c r="Q24" s="332"/>
      <c r="R24" s="332"/>
      <c r="S24" s="332">
        <f>SUM(S22:S23)</f>
        <v>396475</v>
      </c>
      <c r="T24" s="143"/>
      <c r="U24" s="143"/>
      <c r="V24" s="143"/>
    </row>
    <row r="25" spans="1:19" s="136" customFormat="1" ht="15">
      <c r="A25" s="144" t="s">
        <v>79</v>
      </c>
      <c r="B25" s="197">
        <v>155342</v>
      </c>
      <c r="C25" s="197">
        <v>20133</v>
      </c>
      <c r="D25" s="197">
        <v>42923</v>
      </c>
      <c r="E25" s="197"/>
      <c r="F25" s="197">
        <f>F22-F26</f>
        <v>7596</v>
      </c>
      <c r="G25" s="197"/>
      <c r="H25" s="197"/>
      <c r="I25" s="197"/>
      <c r="J25" s="197">
        <f>J22-J26</f>
        <v>985</v>
      </c>
      <c r="K25" s="197"/>
      <c r="L25" s="197"/>
      <c r="M25" s="197"/>
      <c r="N25" s="197"/>
      <c r="O25" s="197"/>
      <c r="P25" s="197">
        <v>157525</v>
      </c>
      <c r="Q25" s="197"/>
      <c r="R25" s="197"/>
      <c r="S25" s="197">
        <f>SUM(B25:R25)</f>
        <v>384504</v>
      </c>
    </row>
    <row r="26" spans="1:22" s="136" customFormat="1" ht="15.75" thickBot="1">
      <c r="A26" s="137" t="s">
        <v>48</v>
      </c>
      <c r="B26" s="199">
        <v>7911</v>
      </c>
      <c r="C26" s="199">
        <v>835</v>
      </c>
      <c r="D26" s="199">
        <f>SUM(D10)</f>
        <v>3225</v>
      </c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>
        <f>SUM(B26:R26)</f>
        <v>11971</v>
      </c>
      <c r="V26" s="6"/>
    </row>
    <row r="27" spans="1:19" s="6" customFormat="1" ht="15">
      <c r="A27" s="145"/>
      <c r="R27" s="136"/>
      <c r="S27" s="136"/>
    </row>
  </sheetData>
  <sheetProtection/>
  <mergeCells count="17">
    <mergeCell ref="J2:O2"/>
    <mergeCell ref="D3:D4"/>
    <mergeCell ref="E3:E4"/>
    <mergeCell ref="J3:J4"/>
    <mergeCell ref="K3:K4"/>
    <mergeCell ref="F3:I3"/>
    <mergeCell ref="L3:O3"/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</mergeCells>
  <printOptions/>
  <pageMargins left="0.31496062992125984" right="0.1968503937007874" top="1.1925" bottom="0.35433070866141736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2024. évi főbb kiadásai jogcím-csoportonként és feladatonként&amp;R&amp;"Book Antiqua,Félkövér"7. melléklet
ezer Ft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"/>
  <sheetViews>
    <sheetView workbookViewId="0" topLeftCell="A1">
      <selection activeCell="C17" sqref="C17"/>
    </sheetView>
  </sheetViews>
  <sheetFormatPr defaultColWidth="9.140625" defaultRowHeight="12.75"/>
  <cols>
    <col min="1" max="1" width="5.421875" style="50" customWidth="1"/>
    <col min="2" max="2" width="55.8515625" style="51" customWidth="1"/>
    <col min="3" max="3" width="14.140625" style="17" bestFit="1" customWidth="1"/>
    <col min="4" max="5" width="14.140625" style="17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18" customWidth="1"/>
    <col min="15" max="16384" width="9.140625" style="3" customWidth="1"/>
  </cols>
  <sheetData>
    <row r="1" spans="1:7" ht="45.75" thickBot="1">
      <c r="A1" s="47" t="s">
        <v>12</v>
      </c>
      <c r="B1" s="48" t="s">
        <v>43</v>
      </c>
      <c r="C1" s="48" t="s">
        <v>236</v>
      </c>
      <c r="D1" s="48" t="s">
        <v>242</v>
      </c>
      <c r="E1" s="310" t="s">
        <v>243</v>
      </c>
      <c r="F1" s="60" t="s">
        <v>81</v>
      </c>
      <c r="G1" s="74" t="s">
        <v>82</v>
      </c>
    </row>
    <row r="2" spans="1:7" s="97" customFormat="1" ht="30">
      <c r="A2" s="173">
        <v>1</v>
      </c>
      <c r="B2" s="182" t="s">
        <v>183</v>
      </c>
      <c r="C2" s="178"/>
      <c r="D2" s="309"/>
      <c r="E2" s="309"/>
      <c r="F2" s="163"/>
      <c r="G2" s="154"/>
    </row>
    <row r="3" spans="1:7" s="97" customFormat="1" ht="16.5">
      <c r="A3" s="96"/>
      <c r="B3" s="183" t="s">
        <v>235</v>
      </c>
      <c r="C3" s="153">
        <v>300</v>
      </c>
      <c r="D3" s="153"/>
      <c r="E3" s="153">
        <v>300</v>
      </c>
      <c r="F3" s="153">
        <v>300</v>
      </c>
      <c r="G3" s="176"/>
    </row>
    <row r="4" spans="1:7" s="97" customFormat="1" ht="16.5">
      <c r="A4" s="96"/>
      <c r="B4" s="179" t="s">
        <v>184</v>
      </c>
      <c r="C4" s="75">
        <v>685</v>
      </c>
      <c r="D4" s="75"/>
      <c r="E4" s="75">
        <v>685</v>
      </c>
      <c r="F4" s="75">
        <v>685</v>
      </c>
      <c r="G4" s="177"/>
    </row>
    <row r="5" spans="1:7" s="97" customFormat="1" ht="16.5">
      <c r="A5" s="96"/>
      <c r="B5" s="174"/>
      <c r="C5" s="75"/>
      <c r="D5" s="75"/>
      <c r="E5" s="75"/>
      <c r="F5" s="75"/>
      <c r="G5" s="177"/>
    </row>
    <row r="6" spans="1:7" s="4" customFormat="1" ht="16.5">
      <c r="A6" s="96"/>
      <c r="B6" s="175" t="s">
        <v>17</v>
      </c>
      <c r="C6" s="76">
        <f>SUM(C3:C4)</f>
        <v>985</v>
      </c>
      <c r="D6" s="76"/>
      <c r="E6" s="76">
        <v>985</v>
      </c>
      <c r="F6" s="76">
        <f>SUM(F3:F4)</f>
        <v>985</v>
      </c>
      <c r="G6" s="49"/>
    </row>
    <row r="7" spans="1:7" s="4" customFormat="1" ht="16.5">
      <c r="A7" s="96"/>
      <c r="B7" s="179"/>
      <c r="C7" s="75"/>
      <c r="D7" s="75"/>
      <c r="E7" s="75"/>
      <c r="F7" s="75"/>
      <c r="G7" s="93"/>
    </row>
    <row r="8" spans="1:7" s="4" customFormat="1" ht="31.5" thickBot="1">
      <c r="A8" s="94"/>
      <c r="B8" s="95" t="s">
        <v>185</v>
      </c>
      <c r="C8" s="184">
        <v>985</v>
      </c>
      <c r="D8" s="184"/>
      <c r="E8" s="184">
        <v>985</v>
      </c>
      <c r="F8" s="184">
        <v>985</v>
      </c>
      <c r="G8" s="233"/>
    </row>
    <row r="10" ht="16.5">
      <c r="N10" s="3"/>
    </row>
  </sheetData>
  <sheetProtection/>
  <printOptions/>
  <pageMargins left="0.44" right="0.2362204724409449" top="1.08125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beruházási kiadásai feladatonként&amp;R&amp;"Book Antiqua,Félkövér"8. 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2"/>
  <sheetViews>
    <sheetView view="pageLayout" workbookViewId="0" topLeftCell="A1">
      <selection activeCell="S17" sqref="S17"/>
    </sheetView>
  </sheetViews>
  <sheetFormatPr defaultColWidth="9.140625" defaultRowHeight="12.75"/>
  <cols>
    <col min="1" max="1" width="27.28125" style="70" customWidth="1"/>
    <col min="2" max="8" width="8.7109375" style="71" customWidth="1"/>
    <col min="9" max="9" width="9.7109375" style="71" customWidth="1"/>
    <col min="10" max="10" width="11.7109375" style="71" customWidth="1"/>
    <col min="11" max="11" width="8.7109375" style="71" customWidth="1"/>
    <col min="12" max="13" width="9.7109375" style="71" customWidth="1"/>
    <col min="14" max="14" width="9.7109375" style="72" customWidth="1"/>
    <col min="15" max="15" width="14.7109375" style="71" customWidth="1"/>
    <col min="16" max="16384" width="9.140625" style="71" customWidth="1"/>
  </cols>
  <sheetData>
    <row r="1" spans="1:14" s="73" customFormat="1" ht="16.5" customHeight="1" thickBot="1">
      <c r="A1" s="77" t="s">
        <v>13</v>
      </c>
      <c r="B1" s="78" t="s">
        <v>59</v>
      </c>
      <c r="C1" s="78" t="s">
        <v>60</v>
      </c>
      <c r="D1" s="78" t="s">
        <v>61</v>
      </c>
      <c r="E1" s="78" t="s">
        <v>62</v>
      </c>
      <c r="F1" s="78" t="s">
        <v>63</v>
      </c>
      <c r="G1" s="78" t="s">
        <v>64</v>
      </c>
      <c r="H1" s="78" t="s">
        <v>65</v>
      </c>
      <c r="I1" s="78" t="s">
        <v>66</v>
      </c>
      <c r="J1" s="78" t="s">
        <v>67</v>
      </c>
      <c r="K1" s="78" t="s">
        <v>68</v>
      </c>
      <c r="L1" s="78" t="s">
        <v>69</v>
      </c>
      <c r="M1" s="78" t="s">
        <v>70</v>
      </c>
      <c r="N1" s="79" t="s">
        <v>1</v>
      </c>
    </row>
    <row r="2" spans="1:14" s="73" customFormat="1" ht="15" customHeight="1" thickBot="1">
      <c r="A2" s="80" t="s">
        <v>71</v>
      </c>
      <c r="B2" s="78"/>
      <c r="C2" s="78"/>
      <c r="D2" s="78"/>
      <c r="E2" s="87"/>
      <c r="F2" s="78"/>
      <c r="G2" s="78"/>
      <c r="H2" s="78"/>
      <c r="I2" s="78"/>
      <c r="J2" s="78"/>
      <c r="K2" s="87"/>
      <c r="L2" s="87"/>
      <c r="M2" s="78"/>
      <c r="N2" s="79"/>
    </row>
    <row r="3" spans="1:15" s="168" customFormat="1" ht="15.75">
      <c r="A3" s="166" t="s">
        <v>84</v>
      </c>
      <c r="B3" s="194">
        <v>1692</v>
      </c>
      <c r="C3" s="194">
        <v>1692</v>
      </c>
      <c r="D3" s="194">
        <v>1692</v>
      </c>
      <c r="E3" s="194">
        <v>1692</v>
      </c>
      <c r="F3" s="194">
        <v>1692</v>
      </c>
      <c r="G3" s="194">
        <v>1692</v>
      </c>
      <c r="H3" s="194">
        <v>1692</v>
      </c>
      <c r="I3" s="194">
        <v>1692</v>
      </c>
      <c r="J3" s="194">
        <v>1692</v>
      </c>
      <c r="K3" s="194">
        <v>1692</v>
      </c>
      <c r="L3" s="194">
        <v>1692</v>
      </c>
      <c r="M3" s="194">
        <v>1692</v>
      </c>
      <c r="N3" s="217">
        <f>SUM(B3:M3)</f>
        <v>20304</v>
      </c>
      <c r="O3" s="167"/>
    </row>
    <row r="4" spans="1:15" s="168" customFormat="1" ht="15.75">
      <c r="A4" s="171" t="s">
        <v>242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17"/>
      <c r="O4" s="167"/>
    </row>
    <row r="5" spans="1:15" s="168" customFormat="1" ht="15.75">
      <c r="A5" s="307" t="s">
        <v>243</v>
      </c>
      <c r="B5" s="194">
        <f>SUM(B3:B4)</f>
        <v>1692</v>
      </c>
      <c r="C5" s="194">
        <f aca="true" t="shared" si="0" ref="C5:N5">SUM(C3:C4)</f>
        <v>1692</v>
      </c>
      <c r="D5" s="194">
        <f t="shared" si="0"/>
        <v>1692</v>
      </c>
      <c r="E5" s="194">
        <f t="shared" si="0"/>
        <v>1692</v>
      </c>
      <c r="F5" s="194">
        <f t="shared" si="0"/>
        <v>1692</v>
      </c>
      <c r="G5" s="194">
        <f t="shared" si="0"/>
        <v>1692</v>
      </c>
      <c r="H5" s="194">
        <f t="shared" si="0"/>
        <v>1692</v>
      </c>
      <c r="I5" s="194">
        <f t="shared" si="0"/>
        <v>1692</v>
      </c>
      <c r="J5" s="194">
        <f t="shared" si="0"/>
        <v>1692</v>
      </c>
      <c r="K5" s="194">
        <f t="shared" si="0"/>
        <v>1692</v>
      </c>
      <c r="L5" s="194">
        <f t="shared" si="0"/>
        <v>1692</v>
      </c>
      <c r="M5" s="194">
        <f t="shared" si="0"/>
        <v>1692</v>
      </c>
      <c r="N5" s="217">
        <f t="shared" si="0"/>
        <v>20304</v>
      </c>
      <c r="O5" s="167"/>
    </row>
    <row r="6" spans="1:15" s="168" customFormat="1" ht="27.75">
      <c r="A6" s="166" t="s">
        <v>173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217"/>
      <c r="O6" s="167"/>
    </row>
    <row r="7" spans="1:15" s="168" customFormat="1" ht="15.75">
      <c r="A7" s="166" t="s">
        <v>135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217"/>
      <c r="O7" s="167"/>
    </row>
    <row r="8" spans="1:15" s="168" customFormat="1" ht="27.75">
      <c r="A8" s="166" t="s">
        <v>136</v>
      </c>
      <c r="B8" s="194">
        <v>11886</v>
      </c>
      <c r="C8" s="194">
        <v>12481</v>
      </c>
      <c r="D8" s="194">
        <v>18749</v>
      </c>
      <c r="E8" s="194">
        <v>18074</v>
      </c>
      <c r="F8" s="194">
        <v>12481</v>
      </c>
      <c r="G8" s="194">
        <v>16587</v>
      </c>
      <c r="H8" s="194">
        <v>12481</v>
      </c>
      <c r="I8" s="194">
        <v>18461</v>
      </c>
      <c r="J8" s="194">
        <v>13862</v>
      </c>
      <c r="K8" s="194">
        <v>12481</v>
      </c>
      <c r="L8" s="194">
        <v>12481</v>
      </c>
      <c r="M8" s="194">
        <v>12480</v>
      </c>
      <c r="N8" s="217">
        <f>SUM(B8:M8)</f>
        <v>172504</v>
      </c>
      <c r="O8" s="167"/>
    </row>
    <row r="9" spans="1:15" s="168" customFormat="1" ht="15.75">
      <c r="A9" s="171" t="s">
        <v>242</v>
      </c>
      <c r="B9" s="194"/>
      <c r="C9" s="194"/>
      <c r="D9" s="194"/>
      <c r="E9" s="194"/>
      <c r="F9" s="194">
        <v>7852</v>
      </c>
      <c r="G9" s="194"/>
      <c r="H9" s="194"/>
      <c r="I9" s="194"/>
      <c r="J9" s="194"/>
      <c r="K9" s="194"/>
      <c r="L9" s="194"/>
      <c r="M9" s="194"/>
      <c r="N9" s="217">
        <f>SUM(F9:M9)</f>
        <v>7852</v>
      </c>
      <c r="O9" s="167"/>
    </row>
    <row r="10" spans="1:15" s="168" customFormat="1" ht="15.75">
      <c r="A10" s="307" t="s">
        <v>243</v>
      </c>
      <c r="B10" s="194">
        <f>SUM(B8:B9)</f>
        <v>11886</v>
      </c>
      <c r="C10" s="194">
        <f aca="true" t="shared" si="1" ref="C10:N10">SUM(C8:C9)</f>
        <v>12481</v>
      </c>
      <c r="D10" s="194">
        <f t="shared" si="1"/>
        <v>18749</v>
      </c>
      <c r="E10" s="194">
        <f t="shared" si="1"/>
        <v>18074</v>
      </c>
      <c r="F10" s="194">
        <f t="shared" si="1"/>
        <v>20333</v>
      </c>
      <c r="G10" s="194">
        <f t="shared" si="1"/>
        <v>16587</v>
      </c>
      <c r="H10" s="194">
        <f t="shared" si="1"/>
        <v>12481</v>
      </c>
      <c r="I10" s="194">
        <f t="shared" si="1"/>
        <v>18461</v>
      </c>
      <c r="J10" s="194">
        <f t="shared" si="1"/>
        <v>13862</v>
      </c>
      <c r="K10" s="194">
        <f t="shared" si="1"/>
        <v>12481</v>
      </c>
      <c r="L10" s="194">
        <f t="shared" si="1"/>
        <v>12481</v>
      </c>
      <c r="M10" s="194">
        <f t="shared" si="1"/>
        <v>12480</v>
      </c>
      <c r="N10" s="217">
        <f t="shared" si="1"/>
        <v>180356</v>
      </c>
      <c r="O10" s="167"/>
    </row>
    <row r="11" spans="1:15" s="168" customFormat="1" ht="15.75">
      <c r="A11" s="166" t="s">
        <v>137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217"/>
      <c r="O11" s="167"/>
    </row>
    <row r="12" spans="1:15" s="168" customFormat="1" ht="15.75">
      <c r="A12" s="166" t="s">
        <v>138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217"/>
      <c r="O12" s="167"/>
    </row>
    <row r="13" spans="1:15" s="168" customFormat="1" ht="15.75">
      <c r="A13" s="166" t="s">
        <v>139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217"/>
      <c r="O13" s="167"/>
    </row>
    <row r="14" spans="1:15" s="168" customFormat="1" ht="15.75">
      <c r="A14" s="166" t="s">
        <v>140</v>
      </c>
      <c r="B14" s="194">
        <v>2477</v>
      </c>
      <c r="C14" s="194">
        <v>11418</v>
      </c>
      <c r="D14" s="194"/>
      <c r="E14" s="194"/>
      <c r="F14" s="194">
        <v>2112</v>
      </c>
      <c r="G14" s="194"/>
      <c r="H14" s="194">
        <v>4148</v>
      </c>
      <c r="I14" s="194">
        <v>4615</v>
      </c>
      <c r="J14" s="194">
        <v>2786</v>
      </c>
      <c r="K14" s="194">
        <v>2771</v>
      </c>
      <c r="L14" s="194">
        <v>5429</v>
      </c>
      <c r="M14" s="194">
        <v>2488</v>
      </c>
      <c r="N14" s="217">
        <v>38244</v>
      </c>
      <c r="O14" s="167"/>
    </row>
    <row r="15" spans="1:15" s="168" customFormat="1" ht="15.75">
      <c r="A15" s="166" t="s">
        <v>242</v>
      </c>
      <c r="B15" s="194"/>
      <c r="C15" s="194"/>
      <c r="D15" s="194"/>
      <c r="E15" s="194"/>
      <c r="F15" s="194">
        <v>46</v>
      </c>
      <c r="G15" s="194"/>
      <c r="H15" s="194"/>
      <c r="I15" s="194"/>
      <c r="J15" s="194"/>
      <c r="K15" s="194"/>
      <c r="L15" s="194"/>
      <c r="M15" s="194"/>
      <c r="N15" s="217">
        <f>SUM(B15:M15)</f>
        <v>46</v>
      </c>
      <c r="O15" s="167"/>
    </row>
    <row r="16" spans="1:15" s="168" customFormat="1" ht="16.5" thickBot="1">
      <c r="A16" s="307" t="s">
        <v>243</v>
      </c>
      <c r="B16" s="196">
        <f>SUM(B14:B15)</f>
        <v>2477</v>
      </c>
      <c r="C16" s="196">
        <f aca="true" t="shared" si="2" ref="C16:N16">SUM(C14:C15)</f>
        <v>11418</v>
      </c>
      <c r="D16" s="196"/>
      <c r="E16" s="196"/>
      <c r="F16" s="196">
        <f t="shared" si="2"/>
        <v>2158</v>
      </c>
      <c r="G16" s="196"/>
      <c r="H16" s="196">
        <f t="shared" si="2"/>
        <v>4148</v>
      </c>
      <c r="I16" s="196">
        <f t="shared" si="2"/>
        <v>4615</v>
      </c>
      <c r="J16" s="196">
        <f t="shared" si="2"/>
        <v>2786</v>
      </c>
      <c r="K16" s="196">
        <f t="shared" si="2"/>
        <v>2771</v>
      </c>
      <c r="L16" s="196">
        <f t="shared" si="2"/>
        <v>5429</v>
      </c>
      <c r="M16" s="196">
        <f t="shared" si="2"/>
        <v>2488</v>
      </c>
      <c r="N16" s="333">
        <f t="shared" si="2"/>
        <v>38290</v>
      </c>
      <c r="O16" s="167"/>
    </row>
    <row r="17" spans="1:15" s="170" customFormat="1" ht="15" customHeight="1" thickBot="1">
      <c r="A17" s="185" t="s">
        <v>72</v>
      </c>
      <c r="B17" s="222">
        <f>SUM(B5,B10,B16)</f>
        <v>16055</v>
      </c>
      <c r="C17" s="222">
        <f aca="true" t="shared" si="3" ref="C17:N17">SUM(C5,C10,C16)</f>
        <v>25591</v>
      </c>
      <c r="D17" s="222">
        <f t="shared" si="3"/>
        <v>20441</v>
      </c>
      <c r="E17" s="222">
        <f t="shared" si="3"/>
        <v>19766</v>
      </c>
      <c r="F17" s="222">
        <f t="shared" si="3"/>
        <v>24183</v>
      </c>
      <c r="G17" s="222">
        <f t="shared" si="3"/>
        <v>18279</v>
      </c>
      <c r="H17" s="222">
        <f t="shared" si="3"/>
        <v>18321</v>
      </c>
      <c r="I17" s="222">
        <f t="shared" si="3"/>
        <v>24768</v>
      </c>
      <c r="J17" s="222">
        <f t="shared" si="3"/>
        <v>18340</v>
      </c>
      <c r="K17" s="222">
        <f t="shared" si="3"/>
        <v>16944</v>
      </c>
      <c r="L17" s="222">
        <f t="shared" si="3"/>
        <v>19602</v>
      </c>
      <c r="M17" s="222">
        <f t="shared" si="3"/>
        <v>16660</v>
      </c>
      <c r="N17" s="222">
        <f t="shared" si="3"/>
        <v>238950</v>
      </c>
      <c r="O17" s="167"/>
    </row>
    <row r="18" spans="1:15" s="168" customFormat="1" ht="15.75">
      <c r="A18" s="171" t="s">
        <v>141</v>
      </c>
      <c r="B18" s="232">
        <v>12465</v>
      </c>
      <c r="C18" s="232">
        <v>12533</v>
      </c>
      <c r="D18" s="232">
        <v>12603</v>
      </c>
      <c r="E18" s="232">
        <v>12665</v>
      </c>
      <c r="F18" s="232">
        <v>12665</v>
      </c>
      <c r="G18" s="232">
        <v>12604</v>
      </c>
      <c r="H18" s="232">
        <v>13859</v>
      </c>
      <c r="I18" s="232">
        <v>12761</v>
      </c>
      <c r="J18" s="232">
        <v>12821</v>
      </c>
      <c r="K18" s="232">
        <v>13059</v>
      </c>
      <c r="L18" s="232">
        <v>15508</v>
      </c>
      <c r="M18" s="232">
        <v>12761</v>
      </c>
      <c r="N18" s="219">
        <f>SUM(B18:M18)</f>
        <v>156304</v>
      </c>
      <c r="O18" s="167"/>
    </row>
    <row r="19" spans="1:15" s="168" customFormat="1" ht="15.75">
      <c r="A19" s="171" t="s">
        <v>242</v>
      </c>
      <c r="B19" s="311"/>
      <c r="C19" s="311"/>
      <c r="D19" s="311"/>
      <c r="E19" s="311"/>
      <c r="F19" s="311">
        <v>6949</v>
      </c>
      <c r="G19" s="311"/>
      <c r="H19" s="311"/>
      <c r="I19" s="311"/>
      <c r="J19" s="311"/>
      <c r="K19" s="311"/>
      <c r="L19" s="311"/>
      <c r="M19" s="311"/>
      <c r="N19" s="219">
        <f>SUM(F19:M19)</f>
        <v>6949</v>
      </c>
      <c r="O19" s="167"/>
    </row>
    <row r="20" spans="1:15" s="168" customFormat="1" ht="15.75">
      <c r="A20" s="307" t="s">
        <v>243</v>
      </c>
      <c r="B20" s="311">
        <f>SUM(B18:B19)</f>
        <v>12465</v>
      </c>
      <c r="C20" s="311">
        <f aca="true" t="shared" si="4" ref="C20:N20">SUM(C18:C19)</f>
        <v>12533</v>
      </c>
      <c r="D20" s="311">
        <f t="shared" si="4"/>
        <v>12603</v>
      </c>
      <c r="E20" s="311">
        <f t="shared" si="4"/>
        <v>12665</v>
      </c>
      <c r="F20" s="311">
        <f t="shared" si="4"/>
        <v>19614</v>
      </c>
      <c r="G20" s="311">
        <f t="shared" si="4"/>
        <v>12604</v>
      </c>
      <c r="H20" s="311">
        <f t="shared" si="4"/>
        <v>13859</v>
      </c>
      <c r="I20" s="311">
        <f t="shared" si="4"/>
        <v>12761</v>
      </c>
      <c r="J20" s="311">
        <f t="shared" si="4"/>
        <v>12821</v>
      </c>
      <c r="K20" s="311">
        <f t="shared" si="4"/>
        <v>13059</v>
      </c>
      <c r="L20" s="311">
        <f t="shared" si="4"/>
        <v>15508</v>
      </c>
      <c r="M20" s="311">
        <f t="shared" si="4"/>
        <v>12761</v>
      </c>
      <c r="N20" s="334">
        <f t="shared" si="4"/>
        <v>163253</v>
      </c>
      <c r="O20" s="167"/>
    </row>
    <row r="21" spans="1:15" s="168" customFormat="1" ht="15.75">
      <c r="A21" s="166" t="s">
        <v>142</v>
      </c>
      <c r="B21" s="194">
        <v>1578</v>
      </c>
      <c r="C21" s="194">
        <v>1586</v>
      </c>
      <c r="D21" s="194">
        <v>1609</v>
      </c>
      <c r="E21" s="194">
        <v>1607</v>
      </c>
      <c r="F21" s="194">
        <v>1607</v>
      </c>
      <c r="G21" s="194">
        <v>1627</v>
      </c>
      <c r="H21" s="194">
        <v>1785</v>
      </c>
      <c r="I21" s="194">
        <v>1644</v>
      </c>
      <c r="J21" s="194">
        <v>1664</v>
      </c>
      <c r="K21" s="194">
        <v>1683</v>
      </c>
      <c r="L21" s="194">
        <v>2031</v>
      </c>
      <c r="M21" s="194">
        <v>1644</v>
      </c>
      <c r="N21" s="219">
        <f>SUM(B21:M21)</f>
        <v>20065</v>
      </c>
      <c r="O21" s="167"/>
    </row>
    <row r="22" spans="1:15" s="168" customFormat="1" ht="15.75">
      <c r="A22" s="171" t="s">
        <v>242</v>
      </c>
      <c r="B22" s="194"/>
      <c r="C22" s="194"/>
      <c r="D22" s="194"/>
      <c r="E22" s="194"/>
      <c r="F22" s="194">
        <v>903</v>
      </c>
      <c r="G22" s="194"/>
      <c r="H22" s="194"/>
      <c r="I22" s="194"/>
      <c r="J22" s="194"/>
      <c r="K22" s="194"/>
      <c r="L22" s="194"/>
      <c r="M22" s="194"/>
      <c r="N22" s="219">
        <f>SUM(F22:M22)</f>
        <v>903</v>
      </c>
      <c r="O22" s="167"/>
    </row>
    <row r="23" spans="1:15" s="168" customFormat="1" ht="15.75">
      <c r="A23" s="307" t="s">
        <v>243</v>
      </c>
      <c r="B23" s="194">
        <f>SUM(B21:B22)</f>
        <v>1578</v>
      </c>
      <c r="C23" s="194">
        <f aca="true" t="shared" si="5" ref="C23:N23">SUM(C21:C22)</f>
        <v>1586</v>
      </c>
      <c r="D23" s="194">
        <f t="shared" si="5"/>
        <v>1609</v>
      </c>
      <c r="E23" s="194">
        <f t="shared" si="5"/>
        <v>1607</v>
      </c>
      <c r="F23" s="194">
        <f t="shared" si="5"/>
        <v>2510</v>
      </c>
      <c r="G23" s="194">
        <f t="shared" si="5"/>
        <v>1627</v>
      </c>
      <c r="H23" s="194">
        <f t="shared" si="5"/>
        <v>1785</v>
      </c>
      <c r="I23" s="194">
        <f t="shared" si="5"/>
        <v>1644</v>
      </c>
      <c r="J23" s="194">
        <f t="shared" si="5"/>
        <v>1664</v>
      </c>
      <c r="K23" s="194">
        <f t="shared" si="5"/>
        <v>1683</v>
      </c>
      <c r="L23" s="194">
        <f t="shared" si="5"/>
        <v>2031</v>
      </c>
      <c r="M23" s="194">
        <f t="shared" si="5"/>
        <v>1644</v>
      </c>
      <c r="N23" s="217">
        <f t="shared" si="5"/>
        <v>20968</v>
      </c>
      <c r="O23" s="167"/>
    </row>
    <row r="24" spans="1:15" s="168" customFormat="1" ht="15.75">
      <c r="A24" s="166" t="s">
        <v>143</v>
      </c>
      <c r="B24" s="194">
        <v>2012</v>
      </c>
      <c r="C24" s="194">
        <v>11117</v>
      </c>
      <c r="D24" s="194">
        <v>5979</v>
      </c>
      <c r="E24" s="194">
        <v>5114</v>
      </c>
      <c r="F24" s="194">
        <v>2013</v>
      </c>
      <c r="G24" s="194">
        <v>4048</v>
      </c>
      <c r="H24" s="194">
        <v>2677</v>
      </c>
      <c r="I24" s="194">
        <v>2767</v>
      </c>
      <c r="J24" s="194">
        <v>3855</v>
      </c>
      <c r="K24" s="194">
        <v>2202</v>
      </c>
      <c r="L24" s="194">
        <v>2063</v>
      </c>
      <c r="M24" s="194">
        <v>2255</v>
      </c>
      <c r="N24" s="219">
        <f>SUM(B24:M24)</f>
        <v>46102</v>
      </c>
      <c r="O24" s="167"/>
    </row>
    <row r="25" spans="1:15" s="168" customFormat="1" ht="15.75">
      <c r="A25" s="171" t="s">
        <v>242</v>
      </c>
      <c r="B25" s="194"/>
      <c r="C25" s="194"/>
      <c r="D25" s="194"/>
      <c r="E25" s="194"/>
      <c r="F25" s="194">
        <v>46</v>
      </c>
      <c r="G25" s="194"/>
      <c r="H25" s="194"/>
      <c r="I25" s="194"/>
      <c r="J25" s="194"/>
      <c r="K25" s="194"/>
      <c r="L25" s="194"/>
      <c r="M25" s="194"/>
      <c r="N25" s="219">
        <f>SUM(F25:M25)</f>
        <v>46</v>
      </c>
      <c r="O25" s="167"/>
    </row>
    <row r="26" spans="1:15" s="168" customFormat="1" ht="15.75">
      <c r="A26" s="307" t="s">
        <v>243</v>
      </c>
      <c r="B26" s="194">
        <f>SUM(B24:B25)</f>
        <v>2012</v>
      </c>
      <c r="C26" s="194">
        <f aca="true" t="shared" si="6" ref="C26:N26">SUM(C24:C25)</f>
        <v>11117</v>
      </c>
      <c r="D26" s="194">
        <f t="shared" si="6"/>
        <v>5979</v>
      </c>
      <c r="E26" s="194">
        <f t="shared" si="6"/>
        <v>5114</v>
      </c>
      <c r="F26" s="194">
        <f t="shared" si="6"/>
        <v>2059</v>
      </c>
      <c r="G26" s="194">
        <f t="shared" si="6"/>
        <v>4048</v>
      </c>
      <c r="H26" s="194">
        <f t="shared" si="6"/>
        <v>2677</v>
      </c>
      <c r="I26" s="194">
        <f t="shared" si="6"/>
        <v>2767</v>
      </c>
      <c r="J26" s="194">
        <f t="shared" si="6"/>
        <v>3855</v>
      </c>
      <c r="K26" s="194">
        <f t="shared" si="6"/>
        <v>2202</v>
      </c>
      <c r="L26" s="194">
        <f t="shared" si="6"/>
        <v>2063</v>
      </c>
      <c r="M26" s="194">
        <f t="shared" si="6"/>
        <v>2255</v>
      </c>
      <c r="N26" s="217">
        <f t="shared" si="6"/>
        <v>46148</v>
      </c>
      <c r="O26" s="167"/>
    </row>
    <row r="27" spans="1:15" s="168" customFormat="1" ht="27.75">
      <c r="A27" s="166" t="s">
        <v>144</v>
      </c>
      <c r="B27" s="194"/>
      <c r="C27" s="194"/>
      <c r="D27" s="194"/>
      <c r="E27" s="194"/>
      <c r="F27" s="194"/>
      <c r="G27" s="194"/>
      <c r="H27" s="194"/>
      <c r="I27" s="194">
        <v>7596</v>
      </c>
      <c r="J27" s="194"/>
      <c r="K27" s="194"/>
      <c r="L27" s="194"/>
      <c r="M27" s="194"/>
      <c r="N27" s="219">
        <f>SUM(B27:M27)</f>
        <v>7596</v>
      </c>
      <c r="O27" s="167"/>
    </row>
    <row r="28" spans="1:15" s="168" customFormat="1" ht="15.75">
      <c r="A28" s="171" t="s">
        <v>242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219"/>
      <c r="O28" s="167"/>
    </row>
    <row r="29" spans="1:15" s="168" customFormat="1" ht="15.75">
      <c r="A29" s="307" t="s">
        <v>243</v>
      </c>
      <c r="B29" s="194"/>
      <c r="C29" s="194"/>
      <c r="D29" s="194"/>
      <c r="E29" s="194"/>
      <c r="F29" s="194"/>
      <c r="G29" s="194"/>
      <c r="H29" s="194"/>
      <c r="I29" s="194">
        <v>7596</v>
      </c>
      <c r="J29" s="194"/>
      <c r="K29" s="194"/>
      <c r="L29" s="194"/>
      <c r="M29" s="194"/>
      <c r="N29" s="219">
        <v>7596</v>
      </c>
      <c r="O29" s="167"/>
    </row>
    <row r="30" spans="1:16" s="168" customFormat="1" ht="15.75">
      <c r="A30" s="166" t="s">
        <v>145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217"/>
      <c r="O30" s="167"/>
      <c r="P30" s="132"/>
    </row>
    <row r="31" spans="1:16" s="168" customFormat="1" ht="15.75">
      <c r="A31" s="166" t="s">
        <v>146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217"/>
      <c r="O31" s="167"/>
      <c r="P31" s="132"/>
    </row>
    <row r="32" spans="1:16" s="168" customFormat="1" ht="15.75">
      <c r="A32" s="166" t="s">
        <v>147</v>
      </c>
      <c r="B32" s="194"/>
      <c r="C32" s="194">
        <v>355</v>
      </c>
      <c r="D32" s="194">
        <v>250</v>
      </c>
      <c r="E32" s="194">
        <v>380</v>
      </c>
      <c r="F32" s="194"/>
      <c r="G32" s="194"/>
      <c r="H32" s="194"/>
      <c r="I32" s="194"/>
      <c r="J32" s="194"/>
      <c r="K32" s="194"/>
      <c r="L32" s="194"/>
      <c r="M32" s="194"/>
      <c r="N32" s="217">
        <f>SUM(B32:M32)</f>
        <v>985</v>
      </c>
      <c r="O32" s="167"/>
      <c r="P32" s="132"/>
    </row>
    <row r="33" spans="1:16" s="168" customFormat="1" ht="15.75">
      <c r="A33" s="171" t="s">
        <v>242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217"/>
      <c r="O33" s="167"/>
      <c r="P33" s="132"/>
    </row>
    <row r="34" spans="1:16" s="168" customFormat="1" ht="15.75">
      <c r="A34" s="307" t="s">
        <v>243</v>
      </c>
      <c r="B34" s="194"/>
      <c r="C34" s="194">
        <f>SUM(C32:C33)</f>
        <v>355</v>
      </c>
      <c r="D34" s="194">
        <f>SUM(D32:D33)</f>
        <v>250</v>
      </c>
      <c r="E34" s="194">
        <f>SUM(E32:E33)</f>
        <v>380</v>
      </c>
      <c r="F34" s="194"/>
      <c r="G34" s="194"/>
      <c r="H34" s="194"/>
      <c r="I34" s="194"/>
      <c r="J34" s="194"/>
      <c r="K34" s="194"/>
      <c r="L34" s="194"/>
      <c r="M34" s="194"/>
      <c r="N34" s="217">
        <v>985</v>
      </c>
      <c r="O34" s="167"/>
      <c r="P34" s="132"/>
    </row>
    <row r="35" spans="1:16" s="168" customFormat="1" ht="15.75">
      <c r="A35" s="166" t="s">
        <v>148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217"/>
      <c r="O35" s="167"/>
      <c r="P35" s="132"/>
    </row>
    <row r="36" spans="1:16" s="168" customFormat="1" ht="16.5" thickBot="1">
      <c r="A36" s="169" t="s">
        <v>149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7"/>
      <c r="O36" s="167"/>
      <c r="P36" s="132"/>
    </row>
    <row r="37" spans="1:15" s="170" customFormat="1" ht="15" customHeight="1">
      <c r="A37" s="59" t="s">
        <v>73</v>
      </c>
      <c r="B37" s="223">
        <f aca="true" t="shared" si="7" ref="B37:M37">SUM(B20,B23,B26,B29,B34)</f>
        <v>16055</v>
      </c>
      <c r="C37" s="223">
        <f t="shared" si="7"/>
        <v>25591</v>
      </c>
      <c r="D37" s="223">
        <f t="shared" si="7"/>
        <v>20441</v>
      </c>
      <c r="E37" s="223">
        <f t="shared" si="7"/>
        <v>19766</v>
      </c>
      <c r="F37" s="223">
        <f t="shared" si="7"/>
        <v>24183</v>
      </c>
      <c r="G37" s="223">
        <f t="shared" si="7"/>
        <v>18279</v>
      </c>
      <c r="H37" s="223">
        <f t="shared" si="7"/>
        <v>18321</v>
      </c>
      <c r="I37" s="223">
        <f t="shared" si="7"/>
        <v>24768</v>
      </c>
      <c r="J37" s="223">
        <f t="shared" si="7"/>
        <v>18340</v>
      </c>
      <c r="K37" s="223">
        <f t="shared" si="7"/>
        <v>16944</v>
      </c>
      <c r="L37" s="223">
        <f t="shared" si="7"/>
        <v>19602</v>
      </c>
      <c r="M37" s="223">
        <f t="shared" si="7"/>
        <v>16660</v>
      </c>
      <c r="N37" s="223">
        <f>SUM(N20,N23,N26,N29,N34)</f>
        <v>238950</v>
      </c>
      <c r="O37" s="167"/>
    </row>
    <row r="38" spans="1:15" s="170" customFormat="1" ht="15" customHeight="1" thickBot="1">
      <c r="A38" s="172" t="s">
        <v>74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1"/>
      <c r="O38" s="167"/>
    </row>
    <row r="40" spans="1:16" ht="13.5">
      <c r="A4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ht="14.25">
      <c r="M41" s="231"/>
    </row>
    <row r="42" ht="14.25">
      <c r="M42" s="231"/>
    </row>
  </sheetData>
  <sheetProtection/>
  <printOptions/>
  <pageMargins left="0.2755905511811024" right="0.1968503937007874" top="0.8661417322834646" bottom="0.3937007874015748" header="0.2362204724409449" footer="0.1968503937007874"/>
  <pageSetup fitToHeight="1" fitToWidth="1" horizontalDpi="600" verticalDpi="600" orientation="landscape" paperSize="9" scale="79" r:id="rId1"/>
  <headerFooter>
    <oddHeader>&amp;C&amp;"Book Antiqua,Félkövér"&amp;11Keszthely és Környéke Kistérségi Többcélú Társulás
2024. évi előirányzat-felhasználási ütemterve&amp;R&amp;"Book Antiqua,Félkövér" 9.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Krisztina</dc:creator>
  <cp:keywords/>
  <dc:description/>
  <cp:lastModifiedBy>Bánné Nagy Szabina</cp:lastModifiedBy>
  <cp:lastPrinted>2024-04-26T09:17:31Z</cp:lastPrinted>
  <dcterms:created xsi:type="dcterms:W3CDTF">2011-12-13T08:40:14Z</dcterms:created>
  <dcterms:modified xsi:type="dcterms:W3CDTF">2024-04-29T13:01:56Z</dcterms:modified>
  <cp:category/>
  <cp:version/>
  <cp:contentType/>
  <cp:contentStatus/>
</cp:coreProperties>
</file>